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shikai2\Desktop\静臨技会計\H31\"/>
    </mc:Choice>
  </mc:AlternateContent>
  <xr:revisionPtr revIDLastSave="0" documentId="13_ncr:1_{6253399A-C785-461D-A367-6E1D1EA62611}" xr6:coauthVersionLast="41" xr6:coauthVersionMax="41" xr10:uidLastSave="{00000000-0000-0000-0000-000000000000}"/>
  <bookViews>
    <workbookView minimized="1" xWindow="5040" yWindow="3630" windowWidth="6690" windowHeight="8670" firstSheet="1" activeTab="1" xr2:uid="{00000000-000D-0000-FFFF-FFFF00000000}"/>
  </bookViews>
  <sheets>
    <sheet name="H31年度予算" sheetId="2" r:id="rId1"/>
    <sheet name="収支予算書総括表A" sheetId="3" r:id="rId2"/>
    <sheet name="収支予算書総括表A (A4" sheetId="4" r:id="rId3"/>
  </sheets>
  <definedNames>
    <definedName name="_xlnm.Print_Area" localSheetId="0">H31年度予算!$A$1:$X$106</definedName>
    <definedName name="_xlnm.Print_Area" localSheetId="1">収支予算書総括表A!$A$1:$N$107</definedName>
    <definedName name="_xlnm.Print_Area" localSheetId="2">'収支予算書総括表A (A4'!$A$1:$N$107</definedName>
  </definedNames>
  <calcPr calcId="181029"/>
</workbook>
</file>

<file path=xl/calcChain.xml><?xml version="1.0" encoding="utf-8"?>
<calcChain xmlns="http://schemas.openxmlformats.org/spreadsheetml/2006/main">
  <c r="M105" i="4" l="1"/>
  <c r="D105" i="4" s="1"/>
  <c r="L105" i="4"/>
  <c r="I105" i="4"/>
  <c r="C105" i="4"/>
  <c r="L103" i="4"/>
  <c r="I103" i="4"/>
  <c r="D103" i="4"/>
  <c r="C103" i="4"/>
  <c r="K102" i="4"/>
  <c r="J102" i="4"/>
  <c r="L101" i="4"/>
  <c r="C101" i="4" s="1"/>
  <c r="H101" i="4"/>
  <c r="H102" i="4" s="1"/>
  <c r="G101" i="4"/>
  <c r="G102" i="4" s="1"/>
  <c r="F101" i="4"/>
  <c r="M100" i="4"/>
  <c r="M101" i="4" s="1"/>
  <c r="L100" i="4"/>
  <c r="C100" i="4" s="1"/>
  <c r="I100" i="4"/>
  <c r="B100" i="4"/>
  <c r="N97" i="4"/>
  <c r="L97" i="4"/>
  <c r="I97" i="4"/>
  <c r="E97" i="4"/>
  <c r="D97" i="4"/>
  <c r="C97" i="4"/>
  <c r="B97" i="4"/>
  <c r="F94" i="4"/>
  <c r="L92" i="4"/>
  <c r="I92" i="4"/>
  <c r="D92" i="4"/>
  <c r="C92" i="4"/>
  <c r="B92" i="4"/>
  <c r="K90" i="4"/>
  <c r="K93" i="4" s="1"/>
  <c r="J90" i="4"/>
  <c r="J93" i="4" s="1"/>
  <c r="H90" i="4"/>
  <c r="H93" i="4" s="1"/>
  <c r="G90" i="4"/>
  <c r="G93" i="4" s="1"/>
  <c r="F90" i="4"/>
  <c r="F93" i="4" s="1"/>
  <c r="M89" i="4"/>
  <c r="D89" i="4" s="1"/>
  <c r="L89" i="4"/>
  <c r="C89" i="4" s="1"/>
  <c r="I89" i="4"/>
  <c r="B89" i="4" s="1"/>
  <c r="M88" i="4"/>
  <c r="D88" i="4" s="1"/>
  <c r="L88" i="4"/>
  <c r="C88" i="4" s="1"/>
  <c r="I88" i="4"/>
  <c r="B88" i="4"/>
  <c r="M87" i="4"/>
  <c r="L87" i="4"/>
  <c r="I87" i="4"/>
  <c r="C87" i="4"/>
  <c r="B87" i="4"/>
  <c r="M83" i="4"/>
  <c r="K83" i="4"/>
  <c r="K84" i="4" s="1"/>
  <c r="J83" i="4"/>
  <c r="H83" i="4"/>
  <c r="H84" i="4" s="1"/>
  <c r="G83" i="4"/>
  <c r="G84" i="4" s="1"/>
  <c r="F83" i="4"/>
  <c r="F84" i="4" s="1"/>
  <c r="M82" i="4"/>
  <c r="D82" i="4" s="1"/>
  <c r="K82" i="4"/>
  <c r="J82" i="4"/>
  <c r="H82" i="4"/>
  <c r="G82" i="4"/>
  <c r="F82" i="4"/>
  <c r="M81" i="4"/>
  <c r="D81" i="4" s="1"/>
  <c r="K81" i="4"/>
  <c r="J81" i="4"/>
  <c r="H81" i="4"/>
  <c r="G81" i="4"/>
  <c r="F81" i="4"/>
  <c r="K75" i="4"/>
  <c r="J75" i="4"/>
  <c r="H75" i="4"/>
  <c r="G75" i="4"/>
  <c r="F75" i="4"/>
  <c r="I75" i="4" s="1"/>
  <c r="B75" i="4" s="1"/>
  <c r="L74" i="4"/>
  <c r="C74" i="4" s="1"/>
  <c r="I74" i="4"/>
  <c r="L73" i="4"/>
  <c r="C73" i="4" s="1"/>
  <c r="I73" i="4"/>
  <c r="B73" i="4" s="1"/>
  <c r="L72" i="4"/>
  <c r="C72" i="4" s="1"/>
  <c r="I72" i="4"/>
  <c r="L71" i="4"/>
  <c r="I71" i="4"/>
  <c r="B71" i="4" s="1"/>
  <c r="C71" i="4"/>
  <c r="L70" i="4"/>
  <c r="I70" i="4"/>
  <c r="C70" i="4"/>
  <c r="L69" i="4"/>
  <c r="I69" i="4"/>
  <c r="C69" i="4"/>
  <c r="B69" i="4"/>
  <c r="L68" i="4"/>
  <c r="I68" i="4"/>
  <c r="C68" i="4"/>
  <c r="L67" i="4"/>
  <c r="C67" i="4" s="1"/>
  <c r="I67" i="4"/>
  <c r="B67" i="4"/>
  <c r="L66" i="4"/>
  <c r="C66" i="4" s="1"/>
  <c r="I66" i="4"/>
  <c r="L65" i="4"/>
  <c r="C65" i="4" s="1"/>
  <c r="I65" i="4"/>
  <c r="B65" i="4" s="1"/>
  <c r="L64" i="4"/>
  <c r="C64" i="4" s="1"/>
  <c r="I64" i="4"/>
  <c r="L63" i="4"/>
  <c r="I63" i="4"/>
  <c r="B63" i="4" s="1"/>
  <c r="C63" i="4"/>
  <c r="L62" i="4"/>
  <c r="I62" i="4"/>
  <c r="C62" i="4"/>
  <c r="L61" i="4"/>
  <c r="I61" i="4"/>
  <c r="C61" i="4"/>
  <c r="B61" i="4"/>
  <c r="L60" i="4"/>
  <c r="I60" i="4"/>
  <c r="C60" i="4"/>
  <c r="L59" i="4"/>
  <c r="C59" i="4" s="1"/>
  <c r="I59" i="4"/>
  <c r="B59" i="4"/>
  <c r="L58" i="4"/>
  <c r="C58" i="4" s="1"/>
  <c r="I58" i="4"/>
  <c r="L57" i="4"/>
  <c r="C57" i="4" s="1"/>
  <c r="I57" i="4"/>
  <c r="M55" i="4"/>
  <c r="D55" i="4"/>
  <c r="D54" i="4"/>
  <c r="D53" i="4"/>
  <c r="D52" i="4"/>
  <c r="D51" i="4"/>
  <c r="D50" i="4"/>
  <c r="D49" i="4"/>
  <c r="D48" i="4"/>
  <c r="K47" i="4"/>
  <c r="J47" i="4"/>
  <c r="H47" i="4"/>
  <c r="G47" i="4"/>
  <c r="F47" i="4"/>
  <c r="D47" i="4"/>
  <c r="D46" i="4"/>
  <c r="D45" i="4"/>
  <c r="D44" i="4"/>
  <c r="D43" i="4"/>
  <c r="D42" i="4"/>
  <c r="D41" i="4"/>
  <c r="D40" i="4"/>
  <c r="D39" i="4"/>
  <c r="D38" i="4"/>
  <c r="D37" i="4"/>
  <c r="M32" i="4"/>
  <c r="D32" i="4" s="1"/>
  <c r="K32" i="4"/>
  <c r="J32" i="4"/>
  <c r="L32" i="4" s="1"/>
  <c r="C32" i="4" s="1"/>
  <c r="H32" i="4"/>
  <c r="G32" i="4"/>
  <c r="F32" i="4"/>
  <c r="M31" i="4"/>
  <c r="D31" i="4" s="1"/>
  <c r="K31" i="4"/>
  <c r="K33" i="4" s="1"/>
  <c r="J31" i="4"/>
  <c r="H31" i="4"/>
  <c r="G31" i="4"/>
  <c r="F31" i="4"/>
  <c r="M29" i="4"/>
  <c r="D29" i="4" s="1"/>
  <c r="K29" i="4"/>
  <c r="J29" i="4"/>
  <c r="L29" i="4" s="1"/>
  <c r="C29" i="4" s="1"/>
  <c r="H29" i="4"/>
  <c r="G29" i="4"/>
  <c r="F29" i="4"/>
  <c r="I29" i="4" s="1"/>
  <c r="M26" i="4"/>
  <c r="D26" i="4" s="1"/>
  <c r="K26" i="4"/>
  <c r="J26" i="4"/>
  <c r="L26" i="4" s="1"/>
  <c r="C26" i="4" s="1"/>
  <c r="H26" i="4"/>
  <c r="G26" i="4"/>
  <c r="F26" i="4"/>
  <c r="M25" i="4"/>
  <c r="D25" i="4" s="1"/>
  <c r="K25" i="4"/>
  <c r="J25" i="4"/>
  <c r="H25" i="4"/>
  <c r="G25" i="4"/>
  <c r="F25" i="4"/>
  <c r="F27" i="4" s="1"/>
  <c r="M22" i="4"/>
  <c r="K22" i="4"/>
  <c r="J22" i="4"/>
  <c r="H22" i="4"/>
  <c r="G22" i="4"/>
  <c r="F22" i="4"/>
  <c r="D22" i="4"/>
  <c r="M21" i="4"/>
  <c r="K21" i="4"/>
  <c r="J21" i="4"/>
  <c r="H21" i="4"/>
  <c r="G21" i="4"/>
  <c r="F21" i="4"/>
  <c r="F23" i="4" s="1"/>
  <c r="K19" i="4"/>
  <c r="J19" i="4"/>
  <c r="L19" i="4" s="1"/>
  <c r="C19" i="4" s="1"/>
  <c r="H19" i="4"/>
  <c r="G19" i="4"/>
  <c r="F19" i="4"/>
  <c r="I19" i="4" s="1"/>
  <c r="M18" i="4"/>
  <c r="L18" i="4"/>
  <c r="I18" i="4"/>
  <c r="B18" i="4" s="1"/>
  <c r="C18" i="4"/>
  <c r="M17" i="4"/>
  <c r="D17" i="4" s="1"/>
  <c r="L17" i="4"/>
  <c r="C17" i="4" s="1"/>
  <c r="I17" i="4"/>
  <c r="B17" i="4" s="1"/>
  <c r="M15" i="4"/>
  <c r="L15" i="4"/>
  <c r="C15" i="4" s="1"/>
  <c r="I15" i="4"/>
  <c r="B15" i="4" s="1"/>
  <c r="M13" i="4"/>
  <c r="D13" i="4" s="1"/>
  <c r="K13" i="4"/>
  <c r="J13" i="4"/>
  <c r="I13" i="4"/>
  <c r="B13" i="4" s="1"/>
  <c r="F13" i="4"/>
  <c r="Q103" i="2"/>
  <c r="Q102" i="2"/>
  <c r="P103" i="2"/>
  <c r="P102" i="2"/>
  <c r="M19" i="4" l="1"/>
  <c r="D19" i="4" s="1"/>
  <c r="N15" i="4"/>
  <c r="E15" i="4" s="1"/>
  <c r="J23" i="4"/>
  <c r="I25" i="4"/>
  <c r="L81" i="4"/>
  <c r="C81" i="4" s="1"/>
  <c r="G33" i="4"/>
  <c r="N92" i="4"/>
  <c r="E92" i="4" s="1"/>
  <c r="L102" i="4"/>
  <c r="C102" i="4" s="1"/>
  <c r="D18" i="4"/>
  <c r="N18" i="4"/>
  <c r="E18" i="4" s="1"/>
  <c r="M23" i="4"/>
  <c r="D23" i="4" s="1"/>
  <c r="L75" i="4"/>
  <c r="C75" i="4" s="1"/>
  <c r="I26" i="4"/>
  <c r="B26" i="4" s="1"/>
  <c r="D15" i="4"/>
  <c r="D21" i="4"/>
  <c r="H33" i="4"/>
  <c r="I32" i="4"/>
  <c r="B32" i="4" s="1"/>
  <c r="L21" i="4"/>
  <c r="C21" i="4" s="1"/>
  <c r="I47" i="4"/>
  <c r="B47" i="4" s="1"/>
  <c r="L82" i="4"/>
  <c r="C82" i="4" s="1"/>
  <c r="L83" i="4"/>
  <c r="C83" i="4" s="1"/>
  <c r="N100" i="4"/>
  <c r="E100" i="4" s="1"/>
  <c r="N19" i="4"/>
  <c r="E19" i="4" s="1"/>
  <c r="I82" i="4"/>
  <c r="N17" i="4"/>
  <c r="E17" i="4" s="1"/>
  <c r="I22" i="4"/>
  <c r="N22" i="4" s="1"/>
  <c r="E22" i="4" s="1"/>
  <c r="L22" i="4"/>
  <c r="C22" i="4" s="1"/>
  <c r="L25" i="4"/>
  <c r="C25" i="4" s="1"/>
  <c r="I83" i="4"/>
  <c r="B83" i="4" s="1"/>
  <c r="N88" i="4"/>
  <c r="E88" i="4" s="1"/>
  <c r="D100" i="4"/>
  <c r="M90" i="4"/>
  <c r="D90" i="4" s="1"/>
  <c r="D87" i="4"/>
  <c r="I21" i="4"/>
  <c r="B21" i="4" s="1"/>
  <c r="G23" i="4"/>
  <c r="N21" i="4"/>
  <c r="E21" i="4" s="1"/>
  <c r="N26" i="4"/>
  <c r="E26" i="4" s="1"/>
  <c r="H27" i="4"/>
  <c r="N29" i="4"/>
  <c r="E29" i="4" s="1"/>
  <c r="B29" i="4"/>
  <c r="I31" i="4"/>
  <c r="F33" i="4"/>
  <c r="I33" i="4" s="1"/>
  <c r="D83" i="4"/>
  <c r="M84" i="4"/>
  <c r="K23" i="4"/>
  <c r="N103" i="4"/>
  <c r="E103" i="4" s="1"/>
  <c r="B103" i="4"/>
  <c r="L13" i="4"/>
  <c r="H23" i="4"/>
  <c r="G27" i="4"/>
  <c r="K27" i="4"/>
  <c r="J27" i="4"/>
  <c r="L27" i="4" s="1"/>
  <c r="C27" i="4" s="1"/>
  <c r="M33" i="4"/>
  <c r="D33" i="4" s="1"/>
  <c r="B60" i="4"/>
  <c r="B62" i="4"/>
  <c r="B64" i="4"/>
  <c r="B66" i="4"/>
  <c r="B68" i="4"/>
  <c r="B70" i="4"/>
  <c r="B72" i="4"/>
  <c r="B74" i="4"/>
  <c r="M102" i="4"/>
  <c r="D102" i="4" s="1"/>
  <c r="D101" i="4"/>
  <c r="M27" i="4"/>
  <c r="D27" i="4" s="1"/>
  <c r="B19" i="4"/>
  <c r="B25" i="4"/>
  <c r="J33" i="4"/>
  <c r="L33" i="4" s="1"/>
  <c r="C33" i="4" s="1"/>
  <c r="L31" i="4"/>
  <c r="C31" i="4" s="1"/>
  <c r="L47" i="4"/>
  <c r="C47" i="4" s="1"/>
  <c r="B58" i="4"/>
  <c r="N105" i="4"/>
  <c r="E105" i="4" s="1"/>
  <c r="B105" i="4"/>
  <c r="I81" i="4"/>
  <c r="I84" i="4"/>
  <c r="H94" i="4"/>
  <c r="L93" i="4"/>
  <c r="C93" i="4" s="1"/>
  <c r="F102" i="4"/>
  <c r="I102" i="4" s="1"/>
  <c r="I101" i="4"/>
  <c r="B57" i="4"/>
  <c r="G94" i="4"/>
  <c r="K94" i="4"/>
  <c r="N87" i="4"/>
  <c r="E87" i="4" s="1"/>
  <c r="N89" i="4"/>
  <c r="E89" i="4" s="1"/>
  <c r="I93" i="4"/>
  <c r="L90" i="4"/>
  <c r="C90" i="4" s="1"/>
  <c r="J84" i="4"/>
  <c r="I90" i="4"/>
  <c r="I23" i="4" l="1"/>
  <c r="B23" i="4" s="1"/>
  <c r="B22" i="4"/>
  <c r="N32" i="4"/>
  <c r="E32" i="4" s="1"/>
  <c r="M34" i="4"/>
  <c r="D34" i="4" s="1"/>
  <c r="N82" i="4"/>
  <c r="E82" i="4" s="1"/>
  <c r="B82" i="4"/>
  <c r="I94" i="4"/>
  <c r="B94" i="4" s="1"/>
  <c r="F34" i="4"/>
  <c r="N83" i="4"/>
  <c r="E83" i="4" s="1"/>
  <c r="K34" i="4"/>
  <c r="N25" i="4"/>
  <c r="E25" i="4" s="1"/>
  <c r="M93" i="4"/>
  <c r="D93" i="4" s="1"/>
  <c r="G34" i="4"/>
  <c r="B84" i="4"/>
  <c r="N47" i="4"/>
  <c r="E47" i="4" s="1"/>
  <c r="H34" i="4"/>
  <c r="N90" i="4"/>
  <c r="E90" i="4" s="1"/>
  <c r="B90" i="4"/>
  <c r="I27" i="4"/>
  <c r="L84" i="4"/>
  <c r="C84" i="4" s="1"/>
  <c r="J94" i="4"/>
  <c r="L94" i="4" s="1"/>
  <c r="C94" i="4" s="1"/>
  <c r="N101" i="4"/>
  <c r="E101" i="4" s="1"/>
  <c r="B101" i="4"/>
  <c r="N102" i="4"/>
  <c r="E102" i="4" s="1"/>
  <c r="B102" i="4"/>
  <c r="N81" i="4"/>
  <c r="E81" i="4" s="1"/>
  <c r="B81" i="4"/>
  <c r="C13" i="4"/>
  <c r="N13" i="4"/>
  <c r="E13" i="4" s="1"/>
  <c r="N33" i="4"/>
  <c r="E33" i="4" s="1"/>
  <c r="B33" i="4"/>
  <c r="J34" i="4"/>
  <c r="D84" i="4"/>
  <c r="B93" i="4"/>
  <c r="B31" i="4"/>
  <c r="N31" i="4"/>
  <c r="E31" i="4" s="1"/>
  <c r="L23" i="4"/>
  <c r="C23" i="4" s="1"/>
  <c r="N84" i="4" l="1"/>
  <c r="E84" i="4" s="1"/>
  <c r="M94" i="4"/>
  <c r="D94" i="4" s="1"/>
  <c r="N93" i="4"/>
  <c r="E93" i="4" s="1"/>
  <c r="I34" i="4"/>
  <c r="N23" i="4"/>
  <c r="E23" i="4" s="1"/>
  <c r="L34" i="4"/>
  <c r="C34" i="4" s="1"/>
  <c r="B27" i="4"/>
  <c r="N27" i="4"/>
  <c r="E27" i="4" s="1"/>
  <c r="N94" i="4" l="1"/>
  <c r="E94" i="4" s="1"/>
  <c r="N34" i="4"/>
  <c r="E34" i="4" s="1"/>
  <c r="B34" i="4"/>
  <c r="X67" i="2" l="1"/>
  <c r="W67" i="2"/>
  <c r="V67" i="2"/>
  <c r="U67" i="2"/>
  <c r="T67" i="2"/>
  <c r="S67" i="2"/>
  <c r="Q67" i="2"/>
  <c r="P67" i="2"/>
  <c r="Q66" i="2"/>
  <c r="X66" i="2" s="1"/>
  <c r="P66" i="2"/>
  <c r="P69" i="2"/>
  <c r="Q69" i="2"/>
  <c r="X69" i="2" s="1"/>
  <c r="P70" i="2"/>
  <c r="Q70" i="2"/>
  <c r="S70" i="2"/>
  <c r="F51" i="4" s="1"/>
  <c r="T70" i="2"/>
  <c r="G51" i="4" s="1"/>
  <c r="U70" i="2"/>
  <c r="H51" i="4" s="1"/>
  <c r="V70" i="2"/>
  <c r="J51" i="4" s="1"/>
  <c r="W70" i="2"/>
  <c r="K51" i="4" s="1"/>
  <c r="X70" i="2"/>
  <c r="I51" i="4" l="1"/>
  <c r="L51" i="4"/>
  <c r="C51" i="4" s="1"/>
  <c r="M70" i="4"/>
  <c r="B51" i="4"/>
  <c r="K82" i="3"/>
  <c r="K83" i="3"/>
  <c r="K81" i="3"/>
  <c r="J82" i="3"/>
  <c r="J83" i="3"/>
  <c r="J81" i="3"/>
  <c r="H82" i="3"/>
  <c r="H83" i="3"/>
  <c r="H81" i="3"/>
  <c r="G82" i="3"/>
  <c r="G83" i="3"/>
  <c r="G81" i="3"/>
  <c r="F82" i="3"/>
  <c r="F83" i="3"/>
  <c r="F81" i="3"/>
  <c r="M82" i="3"/>
  <c r="D82" i="3" s="1"/>
  <c r="M83" i="3"/>
  <c r="M81" i="3"/>
  <c r="D81" i="3" s="1"/>
  <c r="D70" i="4" l="1"/>
  <c r="N70" i="4"/>
  <c r="E70" i="4" s="1"/>
  <c r="N51" i="4"/>
  <c r="E51" i="4" s="1"/>
  <c r="L82" i="3"/>
  <c r="C82" i="3" s="1"/>
  <c r="I81" i="3"/>
  <c r="B81" i="3" s="1"/>
  <c r="L81" i="3"/>
  <c r="C81" i="3" s="1"/>
  <c r="I82" i="3"/>
  <c r="B82" i="3" s="1"/>
  <c r="N82" i="3" l="1"/>
  <c r="E82" i="3" s="1"/>
  <c r="N81" i="3"/>
  <c r="E81" i="3" s="1"/>
  <c r="M87" i="3"/>
  <c r="Q105" i="2" l="1"/>
  <c r="Q104" i="2"/>
  <c r="Q101" i="2"/>
  <c r="Q99" i="2"/>
  <c r="Q97" i="2"/>
  <c r="Q95" i="2"/>
  <c r="Q93" i="2"/>
  <c r="Q91" i="2"/>
  <c r="Q89" i="2"/>
  <c r="Q87" i="2"/>
  <c r="Q85" i="2"/>
  <c r="Q83" i="2"/>
  <c r="Q81" i="2"/>
  <c r="Q79" i="2"/>
  <c r="Q78" i="2"/>
  <c r="Q76" i="2"/>
  <c r="Q75" i="2"/>
  <c r="Q73" i="2"/>
  <c r="Q72" i="2"/>
  <c r="Q64" i="2"/>
  <c r="Q63" i="2"/>
  <c r="Q61" i="2"/>
  <c r="Q60" i="2"/>
  <c r="Q58" i="2"/>
  <c r="Q57" i="2"/>
  <c r="Q55" i="2"/>
  <c r="Q54" i="2"/>
  <c r="Q52" i="2"/>
  <c r="Q51" i="2"/>
  <c r="Q49" i="2"/>
  <c r="Q48" i="2"/>
  <c r="Q46" i="2"/>
  <c r="Q45" i="2"/>
  <c r="Q43" i="2"/>
  <c r="Q42" i="2"/>
  <c r="Q40" i="2"/>
  <c r="Q39" i="2"/>
  <c r="Q37" i="2"/>
  <c r="Q36" i="2"/>
  <c r="Q34" i="2"/>
  <c r="Q33" i="2"/>
  <c r="Q31" i="2"/>
  <c r="Q30" i="2"/>
  <c r="Q28" i="2"/>
  <c r="Q27" i="2"/>
  <c r="Q25" i="2"/>
  <c r="Q24" i="2"/>
  <c r="Q22" i="2"/>
  <c r="Q21" i="2"/>
  <c r="Q19" i="2"/>
  <c r="Q18" i="2"/>
  <c r="Q17" i="2"/>
  <c r="Q16" i="2"/>
  <c r="Q15" i="2"/>
  <c r="Q14" i="2"/>
  <c r="Q13" i="2"/>
  <c r="Q12" i="2"/>
  <c r="Q11" i="2"/>
  <c r="Q10" i="2"/>
  <c r="Q9" i="2"/>
  <c r="Q6" i="2"/>
  <c r="Q5" i="2"/>
  <c r="P105" i="2"/>
  <c r="P104" i="2"/>
  <c r="P101" i="2"/>
  <c r="P99" i="2"/>
  <c r="P97" i="2"/>
  <c r="P95" i="2"/>
  <c r="P93" i="2"/>
  <c r="P91" i="2"/>
  <c r="P89" i="2"/>
  <c r="P87" i="2"/>
  <c r="P85" i="2"/>
  <c r="P83" i="2"/>
  <c r="P81" i="2"/>
  <c r="P79" i="2"/>
  <c r="P78" i="2"/>
  <c r="P76" i="2"/>
  <c r="P75" i="2"/>
  <c r="P73" i="2"/>
  <c r="P72" i="2"/>
  <c r="P64" i="2"/>
  <c r="P63" i="2"/>
  <c r="P61" i="2"/>
  <c r="P60" i="2"/>
  <c r="P58" i="2"/>
  <c r="P57" i="2"/>
  <c r="P55" i="2"/>
  <c r="P54" i="2"/>
  <c r="P49" i="2"/>
  <c r="P48" i="2"/>
  <c r="P52" i="2"/>
  <c r="P51" i="2"/>
  <c r="P46" i="2"/>
  <c r="P45" i="2"/>
  <c r="P43" i="2"/>
  <c r="P42" i="2"/>
  <c r="P40" i="2"/>
  <c r="P39" i="2"/>
  <c r="P37" i="2"/>
  <c r="P36" i="2"/>
  <c r="P34" i="2"/>
  <c r="P33" i="2"/>
  <c r="P31" i="2"/>
  <c r="P30" i="2"/>
  <c r="P28" i="2"/>
  <c r="P27" i="2"/>
  <c r="P25" i="2"/>
  <c r="P24" i="2"/>
  <c r="P22" i="2"/>
  <c r="P21" i="2"/>
  <c r="P19" i="2"/>
  <c r="P18" i="2"/>
  <c r="P17" i="2"/>
  <c r="P16" i="2"/>
  <c r="P15" i="2"/>
  <c r="P14" i="2"/>
  <c r="P13" i="2"/>
  <c r="P12" i="2"/>
  <c r="P11" i="2"/>
  <c r="P10" i="2"/>
  <c r="P9" i="2"/>
  <c r="P6" i="2"/>
  <c r="M89" i="3"/>
  <c r="D89" i="3" s="1"/>
  <c r="L89" i="3"/>
  <c r="C89" i="3" s="1"/>
  <c r="I89" i="3"/>
  <c r="M105" i="3"/>
  <c r="N89" i="3" l="1"/>
  <c r="E89" i="3" s="1"/>
  <c r="B89" i="3"/>
  <c r="P5" i="2" l="1"/>
  <c r="P106" i="2" s="1"/>
  <c r="G4" i="2"/>
  <c r="I4" i="2" s="1"/>
  <c r="K4" i="2" s="1"/>
  <c r="M4" i="2" s="1"/>
  <c r="O4" i="2" s="1"/>
  <c r="Q4" i="2" s="1"/>
  <c r="F4" i="2"/>
  <c r="H4" i="2" s="1"/>
  <c r="J4" i="2" s="1"/>
  <c r="L4" i="2" s="1"/>
  <c r="N4" i="2" s="1"/>
  <c r="P4" i="2" s="1"/>
  <c r="M88" i="3" l="1"/>
  <c r="M90" i="3" s="1"/>
  <c r="M100" i="3"/>
  <c r="F13" i="3" l="1"/>
  <c r="I13" i="3" s="1"/>
  <c r="F21" i="3"/>
  <c r="F22" i="3"/>
  <c r="F25" i="3"/>
  <c r="F26" i="3"/>
  <c r="F29" i="3"/>
  <c r="F31" i="3"/>
  <c r="F32" i="3"/>
  <c r="F47" i="3"/>
  <c r="G21" i="3"/>
  <c r="G22" i="3"/>
  <c r="G25" i="3"/>
  <c r="G26" i="3"/>
  <c r="G29" i="3"/>
  <c r="G31" i="3"/>
  <c r="G32" i="3"/>
  <c r="G47" i="3"/>
  <c r="H21" i="3"/>
  <c r="H22" i="3"/>
  <c r="H25" i="3"/>
  <c r="H26" i="3"/>
  <c r="H29" i="3"/>
  <c r="H31" i="3"/>
  <c r="H32" i="3"/>
  <c r="H47" i="3"/>
  <c r="J13" i="3"/>
  <c r="J21" i="3"/>
  <c r="J22" i="3"/>
  <c r="J25" i="3"/>
  <c r="J26" i="3"/>
  <c r="J29" i="3"/>
  <c r="J31" i="3"/>
  <c r="J32" i="3"/>
  <c r="J47" i="3"/>
  <c r="K13" i="3"/>
  <c r="K21" i="3"/>
  <c r="K22" i="3"/>
  <c r="K25" i="3"/>
  <c r="K26" i="3"/>
  <c r="K29" i="3"/>
  <c r="K31" i="3"/>
  <c r="K32" i="3"/>
  <c r="K47" i="3"/>
  <c r="M13" i="3"/>
  <c r="D13" i="3" s="1"/>
  <c r="M15" i="3"/>
  <c r="D15" i="3" s="1"/>
  <c r="M17" i="3"/>
  <c r="D17" i="3" s="1"/>
  <c r="M18" i="3"/>
  <c r="D18" i="3" s="1"/>
  <c r="M21" i="3"/>
  <c r="D21" i="3" s="1"/>
  <c r="M22" i="3"/>
  <c r="D22" i="3" s="1"/>
  <c r="M25" i="3"/>
  <c r="M26" i="3"/>
  <c r="D26" i="3" s="1"/>
  <c r="M29" i="3"/>
  <c r="D29" i="3" s="1"/>
  <c r="M31" i="3"/>
  <c r="D31" i="3" s="1"/>
  <c r="M32" i="3"/>
  <c r="D32" i="3" s="1"/>
  <c r="L18" i="3"/>
  <c r="C18" i="3" s="1"/>
  <c r="L17" i="3"/>
  <c r="C17" i="3" s="1"/>
  <c r="L15" i="3"/>
  <c r="D105" i="3"/>
  <c r="D103" i="3"/>
  <c r="D100" i="3"/>
  <c r="D97" i="3"/>
  <c r="D92" i="3"/>
  <c r="D88" i="3"/>
  <c r="D87" i="3"/>
  <c r="D83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J102" i="3"/>
  <c r="L102" i="3" s="1"/>
  <c r="C102" i="3" s="1"/>
  <c r="K102" i="3"/>
  <c r="L71" i="3"/>
  <c r="C71" i="3" s="1"/>
  <c r="I71" i="3"/>
  <c r="B71" i="3" s="1"/>
  <c r="L64" i="3"/>
  <c r="C64" i="3" s="1"/>
  <c r="I64" i="3"/>
  <c r="B64" i="3" s="1"/>
  <c r="L63" i="3"/>
  <c r="C63" i="3" s="1"/>
  <c r="I63" i="3"/>
  <c r="B63" i="3" s="1"/>
  <c r="M101" i="3"/>
  <c r="M102" i="3" s="1"/>
  <c r="M93" i="3"/>
  <c r="M84" i="3"/>
  <c r="M55" i="3"/>
  <c r="D55" i="3" s="1"/>
  <c r="L105" i="3"/>
  <c r="C105" i="3" s="1"/>
  <c r="L103" i="3"/>
  <c r="C103" i="3" s="1"/>
  <c r="L101" i="3"/>
  <c r="C101" i="3" s="1"/>
  <c r="L100" i="3"/>
  <c r="C100" i="3" s="1"/>
  <c r="K90" i="3"/>
  <c r="K93" i="3" s="1"/>
  <c r="J90" i="3"/>
  <c r="K84" i="3"/>
  <c r="J84" i="3"/>
  <c r="L97" i="3"/>
  <c r="C97" i="3" s="1"/>
  <c r="L92" i="3"/>
  <c r="L88" i="3"/>
  <c r="C88" i="3" s="1"/>
  <c r="L87" i="3"/>
  <c r="C87" i="3" s="1"/>
  <c r="L83" i="3"/>
  <c r="C83" i="3" s="1"/>
  <c r="K75" i="3"/>
  <c r="J75" i="3"/>
  <c r="L58" i="3"/>
  <c r="C58" i="3" s="1"/>
  <c r="L59" i="3"/>
  <c r="C59" i="3" s="1"/>
  <c r="L60" i="3"/>
  <c r="C60" i="3" s="1"/>
  <c r="L61" i="3"/>
  <c r="C61" i="3" s="1"/>
  <c r="L62" i="3"/>
  <c r="C62" i="3" s="1"/>
  <c r="L65" i="3"/>
  <c r="C65" i="3" s="1"/>
  <c r="L66" i="3"/>
  <c r="C66" i="3" s="1"/>
  <c r="L67" i="3"/>
  <c r="C67" i="3" s="1"/>
  <c r="L68" i="3"/>
  <c r="C68" i="3" s="1"/>
  <c r="L69" i="3"/>
  <c r="C69" i="3" s="1"/>
  <c r="L70" i="3"/>
  <c r="C70" i="3" s="1"/>
  <c r="L72" i="3"/>
  <c r="C72" i="3" s="1"/>
  <c r="L73" i="3"/>
  <c r="C73" i="3" s="1"/>
  <c r="L74" i="3"/>
  <c r="C74" i="3" s="1"/>
  <c r="L57" i="3"/>
  <c r="C57" i="3" s="1"/>
  <c r="K19" i="3"/>
  <c r="J19" i="3"/>
  <c r="I105" i="3"/>
  <c r="B105" i="3" s="1"/>
  <c r="I103" i="3"/>
  <c r="B103" i="3" s="1"/>
  <c r="I100" i="3"/>
  <c r="B100" i="3" s="1"/>
  <c r="H101" i="3"/>
  <c r="H102" i="3" s="1"/>
  <c r="G101" i="3"/>
  <c r="G102" i="3" s="1"/>
  <c r="F101" i="3"/>
  <c r="F102" i="3" s="1"/>
  <c r="I97" i="3"/>
  <c r="B97" i="3" s="1"/>
  <c r="I92" i="3"/>
  <c r="N92" i="3" s="1"/>
  <c r="E92" i="3" s="1"/>
  <c r="B92" i="3"/>
  <c r="I88" i="3"/>
  <c r="I87" i="3"/>
  <c r="B87" i="3" s="1"/>
  <c r="H90" i="3"/>
  <c r="H93" i="3" s="1"/>
  <c r="G90" i="3"/>
  <c r="G93" i="3" s="1"/>
  <c r="F90" i="3"/>
  <c r="F93" i="3" s="1"/>
  <c r="I83" i="3"/>
  <c r="H84" i="3"/>
  <c r="G84" i="3"/>
  <c r="F84" i="3"/>
  <c r="I58" i="3"/>
  <c r="B58" i="3" s="1"/>
  <c r="I59" i="3"/>
  <c r="B59" i="3" s="1"/>
  <c r="I60" i="3"/>
  <c r="B60" i="3" s="1"/>
  <c r="I61" i="3"/>
  <c r="B61" i="3" s="1"/>
  <c r="I62" i="3"/>
  <c r="B62" i="3" s="1"/>
  <c r="I65" i="3"/>
  <c r="B65" i="3" s="1"/>
  <c r="I66" i="3"/>
  <c r="B66" i="3" s="1"/>
  <c r="I67" i="3"/>
  <c r="B67" i="3" s="1"/>
  <c r="I68" i="3"/>
  <c r="B68" i="3" s="1"/>
  <c r="I69" i="3"/>
  <c r="B69" i="3" s="1"/>
  <c r="I70" i="3"/>
  <c r="B70" i="3" s="1"/>
  <c r="I72" i="3"/>
  <c r="B72" i="3" s="1"/>
  <c r="I73" i="3"/>
  <c r="B73" i="3" s="1"/>
  <c r="I74" i="3"/>
  <c r="B74" i="3" s="1"/>
  <c r="I57" i="3"/>
  <c r="B57" i="3" s="1"/>
  <c r="G75" i="3"/>
  <c r="H75" i="3"/>
  <c r="F75" i="3"/>
  <c r="H19" i="3"/>
  <c r="G19" i="3"/>
  <c r="F19" i="3"/>
  <c r="I18" i="3"/>
  <c r="B18" i="3" s="1"/>
  <c r="I17" i="3"/>
  <c r="B17" i="3" s="1"/>
  <c r="I15" i="3"/>
  <c r="B15" i="3" s="1"/>
  <c r="X79" i="2"/>
  <c r="W79" i="2"/>
  <c r="V79" i="2"/>
  <c r="U79" i="2"/>
  <c r="T79" i="2"/>
  <c r="S79" i="2"/>
  <c r="X76" i="2"/>
  <c r="W76" i="2"/>
  <c r="V76" i="2"/>
  <c r="U76" i="2"/>
  <c r="T76" i="2"/>
  <c r="S76" i="2"/>
  <c r="X73" i="2"/>
  <c r="W73" i="2"/>
  <c r="V73" i="2"/>
  <c r="U73" i="2"/>
  <c r="T73" i="2"/>
  <c r="S73" i="2"/>
  <c r="K51" i="3"/>
  <c r="J51" i="3"/>
  <c r="H51" i="3"/>
  <c r="G51" i="3"/>
  <c r="F51" i="3"/>
  <c r="X64" i="2"/>
  <c r="W64" i="2"/>
  <c r="V64" i="2"/>
  <c r="U64" i="2"/>
  <c r="T64" i="2"/>
  <c r="S64" i="2"/>
  <c r="X61" i="2"/>
  <c r="W61" i="2"/>
  <c r="V61" i="2"/>
  <c r="U61" i="2"/>
  <c r="T61" i="2"/>
  <c r="S61" i="2"/>
  <c r="X58" i="2"/>
  <c r="W58" i="2"/>
  <c r="V58" i="2"/>
  <c r="U58" i="2"/>
  <c r="T58" i="2"/>
  <c r="S58" i="2"/>
  <c r="X55" i="2"/>
  <c r="W55" i="2"/>
  <c r="V55" i="2"/>
  <c r="U55" i="2"/>
  <c r="T55" i="2"/>
  <c r="S55" i="2"/>
  <c r="X52" i="2"/>
  <c r="W52" i="2"/>
  <c r="V52" i="2"/>
  <c r="U52" i="2"/>
  <c r="T52" i="2"/>
  <c r="S52" i="2"/>
  <c r="X49" i="2"/>
  <c r="W49" i="2"/>
  <c r="V49" i="2"/>
  <c r="U49" i="2"/>
  <c r="T49" i="2"/>
  <c r="S49" i="2"/>
  <c r="X46" i="2"/>
  <c r="W46" i="2"/>
  <c r="V46" i="2"/>
  <c r="U46" i="2"/>
  <c r="T46" i="2"/>
  <c r="S46" i="2"/>
  <c r="X43" i="2"/>
  <c r="W43" i="2"/>
  <c r="V43" i="2"/>
  <c r="U43" i="2"/>
  <c r="T43" i="2"/>
  <c r="S43" i="2"/>
  <c r="X40" i="2"/>
  <c r="W40" i="2"/>
  <c r="V40" i="2"/>
  <c r="U40" i="2"/>
  <c r="T40" i="2"/>
  <c r="S40" i="2"/>
  <c r="X37" i="2"/>
  <c r="W37" i="2"/>
  <c r="V37" i="2"/>
  <c r="U37" i="2"/>
  <c r="T37" i="2"/>
  <c r="S37" i="2"/>
  <c r="X34" i="2"/>
  <c r="W34" i="2"/>
  <c r="V34" i="2"/>
  <c r="U34" i="2"/>
  <c r="T34" i="2"/>
  <c r="S34" i="2"/>
  <c r="X31" i="2"/>
  <c r="W31" i="2"/>
  <c r="V31" i="2"/>
  <c r="J52" i="4" s="1"/>
  <c r="U31" i="2"/>
  <c r="H52" i="4" s="1"/>
  <c r="T31" i="2"/>
  <c r="G52" i="4" s="1"/>
  <c r="S31" i="2"/>
  <c r="X28" i="2"/>
  <c r="W28" i="2"/>
  <c r="V28" i="2"/>
  <c r="U28" i="2"/>
  <c r="T28" i="2"/>
  <c r="S28" i="2"/>
  <c r="X25" i="2"/>
  <c r="W25" i="2"/>
  <c r="V25" i="2"/>
  <c r="U25" i="2"/>
  <c r="T25" i="2"/>
  <c r="S25" i="2"/>
  <c r="X22" i="2"/>
  <c r="W22" i="2"/>
  <c r="V22" i="2"/>
  <c r="U22" i="2"/>
  <c r="T22" i="2"/>
  <c r="S22" i="2"/>
  <c r="X78" i="2"/>
  <c r="M74" i="4" s="1"/>
  <c r="X21" i="2"/>
  <c r="M57" i="4" s="1"/>
  <c r="X24" i="2"/>
  <c r="X27" i="2"/>
  <c r="M59" i="4" s="1"/>
  <c r="X30" i="2"/>
  <c r="M71" i="4" s="1"/>
  <c r="X33" i="2"/>
  <c r="M60" i="4" s="1"/>
  <c r="X36" i="2"/>
  <c r="X39" i="2"/>
  <c r="X42" i="2"/>
  <c r="M62" i="4" s="1"/>
  <c r="X45" i="2"/>
  <c r="M63" i="4" s="1"/>
  <c r="X48" i="2"/>
  <c r="X51" i="2"/>
  <c r="X54" i="2"/>
  <c r="M66" i="4" s="1"/>
  <c r="X57" i="2"/>
  <c r="M67" i="4" s="1"/>
  <c r="X60" i="2"/>
  <c r="X63" i="2"/>
  <c r="M69" i="4" s="1"/>
  <c r="X72" i="2"/>
  <c r="M72" i="4" s="1"/>
  <c r="X75" i="2"/>
  <c r="M73" i="4" s="1"/>
  <c r="J93" i="3"/>
  <c r="C92" i="3"/>
  <c r="M65" i="4" l="1"/>
  <c r="D65" i="4" s="1"/>
  <c r="N88" i="3"/>
  <c r="E88" i="3" s="1"/>
  <c r="D72" i="4"/>
  <c r="N72" i="4"/>
  <c r="E72" i="4" s="1"/>
  <c r="D71" i="4"/>
  <c r="N71" i="4"/>
  <c r="E71" i="4" s="1"/>
  <c r="J37" i="3"/>
  <c r="J37" i="4"/>
  <c r="G41" i="3"/>
  <c r="G41" i="4"/>
  <c r="G43" i="3"/>
  <c r="G43" i="4"/>
  <c r="J44" i="3"/>
  <c r="J44" i="4"/>
  <c r="F53" i="3"/>
  <c r="F53" i="4"/>
  <c r="F54" i="3"/>
  <c r="F54" i="4"/>
  <c r="D59" i="4"/>
  <c r="N59" i="4"/>
  <c r="E59" i="4" s="1"/>
  <c r="H38" i="3"/>
  <c r="H38" i="4"/>
  <c r="K39" i="3"/>
  <c r="K39" i="4"/>
  <c r="F42" i="3"/>
  <c r="I42" i="3" s="1"/>
  <c r="F42" i="4"/>
  <c r="F44" i="3"/>
  <c r="F44" i="4"/>
  <c r="K46" i="3"/>
  <c r="L46" i="3" s="1"/>
  <c r="C46" i="3" s="1"/>
  <c r="K46" i="4"/>
  <c r="G54" i="3"/>
  <c r="G54" i="4"/>
  <c r="M68" i="4"/>
  <c r="M64" i="4"/>
  <c r="M61" i="4"/>
  <c r="M58" i="4"/>
  <c r="G37" i="3"/>
  <c r="I37" i="3" s="1"/>
  <c r="G37" i="4"/>
  <c r="J38" i="3"/>
  <c r="L38" i="3" s="1"/>
  <c r="C38" i="3" s="1"/>
  <c r="J38" i="4"/>
  <c r="G39" i="3"/>
  <c r="G39" i="4"/>
  <c r="J40" i="3"/>
  <c r="J40" i="4"/>
  <c r="J41" i="3"/>
  <c r="J41" i="4"/>
  <c r="G42" i="3"/>
  <c r="G42" i="4"/>
  <c r="J43" i="3"/>
  <c r="J43" i="4"/>
  <c r="G44" i="3"/>
  <c r="G44" i="4"/>
  <c r="J45" i="3"/>
  <c r="J45" i="4"/>
  <c r="G46" i="3"/>
  <c r="G46" i="4"/>
  <c r="J48" i="3"/>
  <c r="J48" i="4"/>
  <c r="G49" i="3"/>
  <c r="G49" i="4"/>
  <c r="H53" i="3"/>
  <c r="H53" i="4"/>
  <c r="F50" i="3"/>
  <c r="F50" i="4"/>
  <c r="I50" i="4" s="1"/>
  <c r="K50" i="3"/>
  <c r="K50" i="4"/>
  <c r="H54" i="3"/>
  <c r="H54" i="4"/>
  <c r="D66" i="4"/>
  <c r="N66" i="4"/>
  <c r="E66" i="4" s="1"/>
  <c r="D62" i="4"/>
  <c r="N62" i="4"/>
  <c r="E62" i="4" s="1"/>
  <c r="D74" i="4"/>
  <c r="N74" i="4"/>
  <c r="E74" i="4" s="1"/>
  <c r="G38" i="3"/>
  <c r="G38" i="4"/>
  <c r="J39" i="3"/>
  <c r="J39" i="4"/>
  <c r="G40" i="3"/>
  <c r="G40" i="4"/>
  <c r="J42" i="3"/>
  <c r="J42" i="4"/>
  <c r="G45" i="3"/>
  <c r="G45" i="4"/>
  <c r="J46" i="3"/>
  <c r="J46" i="4"/>
  <c r="L46" i="4" s="1"/>
  <c r="C46" i="4" s="1"/>
  <c r="G48" i="3"/>
  <c r="G48" i="4"/>
  <c r="J49" i="3"/>
  <c r="J49" i="4"/>
  <c r="K53" i="3"/>
  <c r="K53" i="4"/>
  <c r="H50" i="3"/>
  <c r="H50" i="4"/>
  <c r="K54" i="3"/>
  <c r="L54" i="3" s="1"/>
  <c r="C54" i="3" s="1"/>
  <c r="K54" i="4"/>
  <c r="D69" i="4"/>
  <c r="N69" i="4"/>
  <c r="E69" i="4" s="1"/>
  <c r="N65" i="4"/>
  <c r="E65" i="4" s="1"/>
  <c r="F37" i="3"/>
  <c r="F37" i="4"/>
  <c r="K37" i="3"/>
  <c r="L37" i="3" s="1"/>
  <c r="C37" i="3" s="1"/>
  <c r="K37" i="4"/>
  <c r="F39" i="3"/>
  <c r="F39" i="4"/>
  <c r="H40" i="3"/>
  <c r="H40" i="4"/>
  <c r="H41" i="3"/>
  <c r="H41" i="4"/>
  <c r="K42" i="3"/>
  <c r="L42" i="3" s="1"/>
  <c r="C42" i="3" s="1"/>
  <c r="K42" i="4"/>
  <c r="H43" i="3"/>
  <c r="H43" i="4"/>
  <c r="K44" i="3"/>
  <c r="K44" i="4"/>
  <c r="H45" i="3"/>
  <c r="H45" i="4"/>
  <c r="F46" i="3"/>
  <c r="I46" i="3" s="1"/>
  <c r="B46" i="3" s="1"/>
  <c r="F46" i="4"/>
  <c r="I46" i="4" s="1"/>
  <c r="H48" i="3"/>
  <c r="H48" i="4"/>
  <c r="F49" i="3"/>
  <c r="F49" i="4"/>
  <c r="I49" i="4" s="1"/>
  <c r="K49" i="3"/>
  <c r="K49" i="4"/>
  <c r="G53" i="3"/>
  <c r="I53" i="3" s="1"/>
  <c r="G53" i="4"/>
  <c r="J50" i="3"/>
  <c r="J50" i="4"/>
  <c r="L50" i="4" s="1"/>
  <c r="C50" i="4" s="1"/>
  <c r="D73" i="4"/>
  <c r="N73" i="4"/>
  <c r="E73" i="4" s="1"/>
  <c r="D67" i="4"/>
  <c r="N67" i="4"/>
  <c r="E67" i="4" s="1"/>
  <c r="D63" i="4"/>
  <c r="N63" i="4"/>
  <c r="E63" i="4" s="1"/>
  <c r="D60" i="4"/>
  <c r="N60" i="4"/>
  <c r="E60" i="4" s="1"/>
  <c r="N57" i="4"/>
  <c r="E57" i="4" s="1"/>
  <c r="M75" i="4"/>
  <c r="D57" i="4"/>
  <c r="H37" i="3"/>
  <c r="H37" i="4"/>
  <c r="F38" i="3"/>
  <c r="F38" i="4"/>
  <c r="K38" i="3"/>
  <c r="K38" i="4"/>
  <c r="F52" i="3"/>
  <c r="F52" i="4"/>
  <c r="I52" i="4" s="1"/>
  <c r="K52" i="3"/>
  <c r="K52" i="4"/>
  <c r="L52" i="4" s="1"/>
  <c r="C52" i="4" s="1"/>
  <c r="H39" i="3"/>
  <c r="I39" i="3" s="1"/>
  <c r="H39" i="4"/>
  <c r="F40" i="3"/>
  <c r="F40" i="4"/>
  <c r="K40" i="3"/>
  <c r="K40" i="4"/>
  <c r="F41" i="3"/>
  <c r="F41" i="4"/>
  <c r="K41" i="3"/>
  <c r="L41" i="3" s="1"/>
  <c r="C41" i="3" s="1"/>
  <c r="K41" i="4"/>
  <c r="H42" i="3"/>
  <c r="H42" i="4"/>
  <c r="F43" i="3"/>
  <c r="I43" i="3" s="1"/>
  <c r="B43" i="3" s="1"/>
  <c r="F43" i="4"/>
  <c r="K43" i="3"/>
  <c r="K43" i="4"/>
  <c r="H44" i="3"/>
  <c r="I44" i="3" s="1"/>
  <c r="H44" i="4"/>
  <c r="F45" i="3"/>
  <c r="F45" i="4"/>
  <c r="K45" i="3"/>
  <c r="L45" i="3" s="1"/>
  <c r="C45" i="3" s="1"/>
  <c r="K45" i="4"/>
  <c r="H46" i="3"/>
  <c r="H46" i="4"/>
  <c r="F48" i="3"/>
  <c r="I48" i="3" s="1"/>
  <c r="B48" i="3" s="1"/>
  <c r="F48" i="4"/>
  <c r="K48" i="3"/>
  <c r="L48" i="3" s="1"/>
  <c r="C48" i="3" s="1"/>
  <c r="K48" i="4"/>
  <c r="H49" i="3"/>
  <c r="I49" i="3" s="1"/>
  <c r="B49" i="3" s="1"/>
  <c r="H49" i="4"/>
  <c r="J53" i="3"/>
  <c r="J53" i="4"/>
  <c r="G50" i="3"/>
  <c r="I50" i="3" s="1"/>
  <c r="B50" i="3" s="1"/>
  <c r="G50" i="4"/>
  <c r="J54" i="3"/>
  <c r="J54" i="4"/>
  <c r="F94" i="3"/>
  <c r="N83" i="3"/>
  <c r="E83" i="3" s="1"/>
  <c r="M57" i="3"/>
  <c r="D57" i="3" s="1"/>
  <c r="N87" i="3"/>
  <c r="E87" i="3" s="1"/>
  <c r="L90" i="3"/>
  <c r="C90" i="3" s="1"/>
  <c r="I75" i="3"/>
  <c r="B75" i="3" s="1"/>
  <c r="B88" i="3"/>
  <c r="N97" i="3"/>
  <c r="E97" i="3" s="1"/>
  <c r="N105" i="3"/>
  <c r="E105" i="3" s="1"/>
  <c r="L75" i="3"/>
  <c r="C75" i="3" s="1"/>
  <c r="M65" i="3"/>
  <c r="N65" i="3" s="1"/>
  <c r="E65" i="3" s="1"/>
  <c r="N103" i="3"/>
  <c r="E103" i="3" s="1"/>
  <c r="K94" i="3"/>
  <c r="L93" i="3"/>
  <c r="C93" i="3" s="1"/>
  <c r="L19" i="3"/>
  <c r="C19" i="3" s="1"/>
  <c r="I102" i="3"/>
  <c r="B102" i="3" s="1"/>
  <c r="I90" i="3"/>
  <c r="B90" i="3" s="1"/>
  <c r="I19" i="3"/>
  <c r="B19" i="3" s="1"/>
  <c r="I101" i="3"/>
  <c r="B101" i="3" s="1"/>
  <c r="M74" i="3"/>
  <c r="D74" i="3" s="1"/>
  <c r="H94" i="3"/>
  <c r="N100" i="3"/>
  <c r="E100" i="3" s="1"/>
  <c r="M59" i="3"/>
  <c r="D59" i="3" s="1"/>
  <c r="M73" i="3"/>
  <c r="D73" i="3" s="1"/>
  <c r="I84" i="3"/>
  <c r="B84" i="3" s="1"/>
  <c r="M72" i="3"/>
  <c r="D72" i="3" s="1"/>
  <c r="M63" i="3"/>
  <c r="D63" i="3" s="1"/>
  <c r="M69" i="3"/>
  <c r="D69" i="3" s="1"/>
  <c r="M58" i="3"/>
  <c r="D58" i="3" s="1"/>
  <c r="L84" i="3"/>
  <c r="C84" i="3" s="1"/>
  <c r="B83" i="3"/>
  <c r="G94" i="3"/>
  <c r="I93" i="3"/>
  <c r="B93" i="3" s="1"/>
  <c r="N57" i="3"/>
  <c r="E57" i="3" s="1"/>
  <c r="J94" i="3"/>
  <c r="L47" i="3"/>
  <c r="C47" i="3" s="1"/>
  <c r="L29" i="3"/>
  <c r="C29" i="3" s="1"/>
  <c r="I31" i="3"/>
  <c r="B31" i="3" s="1"/>
  <c r="M68" i="3"/>
  <c r="N68" i="3" s="1"/>
  <c r="E68" i="3" s="1"/>
  <c r="M60" i="3"/>
  <c r="D60" i="3" s="1"/>
  <c r="M67" i="3"/>
  <c r="D67" i="3" s="1"/>
  <c r="M66" i="3"/>
  <c r="D66" i="3" s="1"/>
  <c r="M71" i="3"/>
  <c r="D71" i="3" s="1"/>
  <c r="M62" i="3"/>
  <c r="N62" i="3" s="1"/>
  <c r="E62" i="3" s="1"/>
  <c r="J52" i="3"/>
  <c r="M64" i="3"/>
  <c r="D64" i="3" s="1"/>
  <c r="H52" i="3"/>
  <c r="H33" i="3"/>
  <c r="N15" i="3"/>
  <c r="E15" i="3" s="1"/>
  <c r="M27" i="3"/>
  <c r="D27" i="3" s="1"/>
  <c r="F27" i="3"/>
  <c r="L39" i="3"/>
  <c r="C39" i="3" s="1"/>
  <c r="I22" i="3"/>
  <c r="B22" i="3" s="1"/>
  <c r="D25" i="3"/>
  <c r="M19" i="3"/>
  <c r="N17" i="3"/>
  <c r="E17" i="3" s="1"/>
  <c r="J27" i="3"/>
  <c r="L50" i="3"/>
  <c r="C50" i="3" s="1"/>
  <c r="K33" i="3"/>
  <c r="J23" i="3"/>
  <c r="L13" i="3"/>
  <c r="C13" i="3" s="1"/>
  <c r="L49" i="3"/>
  <c r="C49" i="3" s="1"/>
  <c r="L32" i="3"/>
  <c r="C32" i="3" s="1"/>
  <c r="L21" i="3"/>
  <c r="C21" i="3" s="1"/>
  <c r="L26" i="3"/>
  <c r="C26" i="3" s="1"/>
  <c r="I26" i="3"/>
  <c r="B26" i="3" s="1"/>
  <c r="I25" i="3"/>
  <c r="B25" i="3" s="1"/>
  <c r="C15" i="3"/>
  <c r="K23" i="3"/>
  <c r="H27" i="3"/>
  <c r="G33" i="3"/>
  <c r="I21" i="3"/>
  <c r="B21" i="3" s="1"/>
  <c r="F23" i="3"/>
  <c r="G52" i="3"/>
  <c r="M61" i="3"/>
  <c r="D61" i="3" s="1"/>
  <c r="G27" i="3"/>
  <c r="L22" i="3"/>
  <c r="C22" i="3" s="1"/>
  <c r="F33" i="3"/>
  <c r="I45" i="3"/>
  <c r="B45" i="3" s="1"/>
  <c r="L31" i="3"/>
  <c r="C31" i="3" s="1"/>
  <c r="L43" i="3"/>
  <c r="L53" i="3"/>
  <c r="C53" i="3" s="1"/>
  <c r="K27" i="3"/>
  <c r="B13" i="3"/>
  <c r="J33" i="3"/>
  <c r="H23" i="3"/>
  <c r="M33" i="3"/>
  <c r="D33" i="3" s="1"/>
  <c r="I32" i="3"/>
  <c r="L25" i="3"/>
  <c r="C25" i="3" s="1"/>
  <c r="I29" i="3"/>
  <c r="B29" i="3" s="1"/>
  <c r="M23" i="3"/>
  <c r="D23" i="3" s="1"/>
  <c r="G23" i="3"/>
  <c r="N18" i="3"/>
  <c r="E18" i="3" s="1"/>
  <c r="I47" i="3"/>
  <c r="B47" i="3" s="1"/>
  <c r="D84" i="3"/>
  <c r="D93" i="3"/>
  <c r="M94" i="3"/>
  <c r="D90" i="3"/>
  <c r="D101" i="3"/>
  <c r="D102" i="3"/>
  <c r="N101" i="3"/>
  <c r="E101" i="3" s="1"/>
  <c r="I51" i="3"/>
  <c r="L51" i="3"/>
  <c r="C51" i="3" s="1"/>
  <c r="M70" i="3"/>
  <c r="N70" i="3" s="1"/>
  <c r="E70" i="3" s="1"/>
  <c r="R19" i="2"/>
  <c r="L40" i="4" l="1"/>
  <c r="C40" i="4" s="1"/>
  <c r="I40" i="3"/>
  <c r="L44" i="3"/>
  <c r="C44" i="3" s="1"/>
  <c r="I38" i="3"/>
  <c r="B38" i="3" s="1"/>
  <c r="L40" i="3"/>
  <c r="C40" i="3" s="1"/>
  <c r="J55" i="3"/>
  <c r="J76" i="3" s="1"/>
  <c r="I54" i="3"/>
  <c r="B54" i="3" s="1"/>
  <c r="I41" i="4"/>
  <c r="I41" i="3"/>
  <c r="B41" i="3" s="1"/>
  <c r="N75" i="4"/>
  <c r="E75" i="4" s="1"/>
  <c r="D75" i="4"/>
  <c r="M76" i="4"/>
  <c r="B46" i="4"/>
  <c r="N46" i="4"/>
  <c r="E46" i="4" s="1"/>
  <c r="K55" i="4"/>
  <c r="K76" i="4" s="1"/>
  <c r="K77" i="4" s="1"/>
  <c r="K104" i="4" s="1"/>
  <c r="K106" i="4" s="1"/>
  <c r="B50" i="4"/>
  <c r="N50" i="4"/>
  <c r="E50" i="4" s="1"/>
  <c r="D68" i="4"/>
  <c r="N68" i="4"/>
  <c r="E68" i="4" s="1"/>
  <c r="H55" i="3"/>
  <c r="H76" i="3" s="1"/>
  <c r="L54" i="4"/>
  <c r="C54" i="4" s="1"/>
  <c r="L38" i="4"/>
  <c r="C38" i="4" s="1"/>
  <c r="J55" i="4"/>
  <c r="L37" i="4"/>
  <c r="C37" i="4" s="1"/>
  <c r="K55" i="3"/>
  <c r="K76" i="3" s="1"/>
  <c r="I48" i="4"/>
  <c r="I43" i="4"/>
  <c r="B52" i="4"/>
  <c r="N52" i="4"/>
  <c r="E52" i="4" s="1"/>
  <c r="I38" i="4"/>
  <c r="G55" i="4"/>
  <c r="G76" i="4" s="1"/>
  <c r="G77" i="4" s="1"/>
  <c r="G104" i="4" s="1"/>
  <c r="G106" i="4" s="1"/>
  <c r="D64" i="4"/>
  <c r="N64" i="4"/>
  <c r="E64" i="4" s="1"/>
  <c r="I42" i="4"/>
  <c r="I54" i="4"/>
  <c r="L44" i="4"/>
  <c r="C44" i="4" s="1"/>
  <c r="B49" i="4"/>
  <c r="L53" i="4"/>
  <c r="C53" i="4" s="1"/>
  <c r="I45" i="4"/>
  <c r="I40" i="4"/>
  <c r="H55" i="4"/>
  <c r="H76" i="4" s="1"/>
  <c r="H77" i="4" s="1"/>
  <c r="H104" i="4" s="1"/>
  <c r="H106" i="4" s="1"/>
  <c r="D58" i="4"/>
  <c r="N58" i="4"/>
  <c r="E58" i="4" s="1"/>
  <c r="I44" i="4"/>
  <c r="I53" i="4"/>
  <c r="I39" i="4"/>
  <c r="F55" i="4"/>
  <c r="I37" i="4"/>
  <c r="L49" i="4"/>
  <c r="C49" i="4" s="1"/>
  <c r="L42" i="4"/>
  <c r="C42" i="4" s="1"/>
  <c r="L39" i="4"/>
  <c r="C39" i="4" s="1"/>
  <c r="L48" i="4"/>
  <c r="C48" i="4" s="1"/>
  <c r="L45" i="4"/>
  <c r="C45" i="4" s="1"/>
  <c r="L43" i="4"/>
  <c r="C43" i="4" s="1"/>
  <c r="L41" i="4"/>
  <c r="C41" i="4" s="1"/>
  <c r="D61" i="4"/>
  <c r="N61" i="4"/>
  <c r="E61" i="4" s="1"/>
  <c r="N102" i="3"/>
  <c r="E102" i="3" s="1"/>
  <c r="D65" i="3"/>
  <c r="N74" i="3"/>
  <c r="E74" i="3" s="1"/>
  <c r="L94" i="3"/>
  <c r="C94" i="3" s="1"/>
  <c r="I94" i="3"/>
  <c r="B94" i="3" s="1"/>
  <c r="N90" i="3"/>
  <c r="E90" i="3" s="1"/>
  <c r="N59" i="3"/>
  <c r="E59" i="3" s="1"/>
  <c r="N69" i="3"/>
  <c r="E69" i="3" s="1"/>
  <c r="N63" i="3"/>
  <c r="E63" i="3" s="1"/>
  <c r="N72" i="3"/>
  <c r="E72" i="3" s="1"/>
  <c r="N73" i="3"/>
  <c r="E73" i="3" s="1"/>
  <c r="N58" i="3"/>
  <c r="E58" i="3" s="1"/>
  <c r="N84" i="3"/>
  <c r="E84" i="3" s="1"/>
  <c r="N60" i="3"/>
  <c r="E60" i="3" s="1"/>
  <c r="N93" i="3"/>
  <c r="E93" i="3" s="1"/>
  <c r="N64" i="3"/>
  <c r="E64" i="3" s="1"/>
  <c r="N67" i="3"/>
  <c r="E67" i="3" s="1"/>
  <c r="I52" i="3"/>
  <c r="B52" i="3" s="1"/>
  <c r="L23" i="3"/>
  <c r="C23" i="3" s="1"/>
  <c r="Q106" i="2"/>
  <c r="R20" i="2" s="1"/>
  <c r="L52" i="3"/>
  <c r="C52" i="3" s="1"/>
  <c r="N44" i="3"/>
  <c r="E44" i="3" s="1"/>
  <c r="F55" i="3"/>
  <c r="F76" i="3" s="1"/>
  <c r="D68" i="3"/>
  <c r="N66" i="3"/>
  <c r="E66" i="3" s="1"/>
  <c r="N37" i="3"/>
  <c r="E37" i="3" s="1"/>
  <c r="N71" i="3"/>
  <c r="E71" i="3" s="1"/>
  <c r="D62" i="3"/>
  <c r="N43" i="3"/>
  <c r="E43" i="3" s="1"/>
  <c r="L27" i="3"/>
  <c r="C27" i="3" s="1"/>
  <c r="N39" i="3"/>
  <c r="E39" i="3" s="1"/>
  <c r="N38" i="3"/>
  <c r="E38" i="3" s="1"/>
  <c r="G55" i="3"/>
  <c r="G76" i="3" s="1"/>
  <c r="K34" i="3"/>
  <c r="N48" i="3"/>
  <c r="E48" i="3" s="1"/>
  <c r="N42" i="3"/>
  <c r="E42" i="3" s="1"/>
  <c r="N50" i="3"/>
  <c r="E50" i="3" s="1"/>
  <c r="I33" i="3"/>
  <c r="B33" i="3" s="1"/>
  <c r="C43" i="3"/>
  <c r="G34" i="3"/>
  <c r="H34" i="3"/>
  <c r="D19" i="3"/>
  <c r="N19" i="3"/>
  <c r="E19" i="3" s="1"/>
  <c r="D70" i="3"/>
  <c r="N49" i="3"/>
  <c r="E49" i="3" s="1"/>
  <c r="I27" i="3"/>
  <c r="B27" i="3" s="1"/>
  <c r="N46" i="3"/>
  <c r="E46" i="3" s="1"/>
  <c r="N53" i="3"/>
  <c r="E53" i="3" s="1"/>
  <c r="N41" i="3"/>
  <c r="E41" i="3" s="1"/>
  <c r="B40" i="3"/>
  <c r="L33" i="3"/>
  <c r="C33" i="3" s="1"/>
  <c r="N13" i="3"/>
  <c r="E13" i="3" s="1"/>
  <c r="N21" i="3"/>
  <c r="E21" i="3" s="1"/>
  <c r="N26" i="3"/>
  <c r="E26" i="3" s="1"/>
  <c r="F34" i="3"/>
  <c r="N45" i="3"/>
  <c r="E45" i="3" s="1"/>
  <c r="B42" i="3"/>
  <c r="B53" i="3"/>
  <c r="J34" i="3"/>
  <c r="B44" i="3"/>
  <c r="B37" i="3"/>
  <c r="N61" i="3"/>
  <c r="E61" i="3" s="1"/>
  <c r="I23" i="3"/>
  <c r="B23" i="3" s="1"/>
  <c r="N31" i="3"/>
  <c r="E31" i="3" s="1"/>
  <c r="N22" i="3"/>
  <c r="E22" i="3" s="1"/>
  <c r="N29" i="3"/>
  <c r="E29" i="3" s="1"/>
  <c r="M34" i="3"/>
  <c r="D34" i="3" s="1"/>
  <c r="B39" i="3"/>
  <c r="N32" i="3"/>
  <c r="E32" i="3" s="1"/>
  <c r="B32" i="3"/>
  <c r="N25" i="3"/>
  <c r="E25" i="3" s="1"/>
  <c r="N47" i="3"/>
  <c r="E47" i="3" s="1"/>
  <c r="D94" i="3"/>
  <c r="B51" i="3"/>
  <c r="N51" i="3"/>
  <c r="E51" i="3" s="1"/>
  <c r="M75" i="3"/>
  <c r="D75" i="3" s="1"/>
  <c r="K77" i="3" l="1"/>
  <c r="K104" i="3" s="1"/>
  <c r="K106" i="3" s="1"/>
  <c r="N54" i="3"/>
  <c r="E54" i="3" s="1"/>
  <c r="N40" i="3"/>
  <c r="E40" i="3" s="1"/>
  <c r="N41" i="4"/>
  <c r="E41" i="4" s="1"/>
  <c r="B41" i="4"/>
  <c r="B53" i="4"/>
  <c r="N53" i="4"/>
  <c r="E53" i="4" s="1"/>
  <c r="N49" i="4"/>
  <c r="E49" i="4" s="1"/>
  <c r="B38" i="4"/>
  <c r="N38" i="4"/>
  <c r="E38" i="4" s="1"/>
  <c r="N37" i="4"/>
  <c r="E37" i="4" s="1"/>
  <c r="B37" i="4"/>
  <c r="B44" i="4"/>
  <c r="N44" i="4"/>
  <c r="E44" i="4" s="1"/>
  <c r="B40" i="4"/>
  <c r="N40" i="4"/>
  <c r="E40" i="4" s="1"/>
  <c r="L55" i="3"/>
  <c r="C55" i="3" s="1"/>
  <c r="B39" i="4"/>
  <c r="N39" i="4"/>
  <c r="E39" i="4" s="1"/>
  <c r="B54" i="4"/>
  <c r="N54" i="4"/>
  <c r="E54" i="4" s="1"/>
  <c r="B43" i="4"/>
  <c r="N43" i="4"/>
  <c r="E43" i="4" s="1"/>
  <c r="J76" i="4"/>
  <c r="L55" i="4"/>
  <c r="C55" i="4" s="1"/>
  <c r="B42" i="4"/>
  <c r="N42" i="4"/>
  <c r="E42" i="4" s="1"/>
  <c r="B48" i="4"/>
  <c r="N48" i="4"/>
  <c r="E48" i="4" s="1"/>
  <c r="D76" i="4"/>
  <c r="M77" i="4"/>
  <c r="H77" i="3"/>
  <c r="H104" i="3" s="1"/>
  <c r="H106" i="3" s="1"/>
  <c r="F76" i="4"/>
  <c r="I55" i="4"/>
  <c r="B45" i="4"/>
  <c r="N45" i="4"/>
  <c r="E45" i="4" s="1"/>
  <c r="N94" i="3"/>
  <c r="E94" i="3" s="1"/>
  <c r="G77" i="3"/>
  <c r="G104" i="3" s="1"/>
  <c r="N52" i="3"/>
  <c r="E52" i="3" s="1"/>
  <c r="I55" i="3"/>
  <c r="I76" i="3"/>
  <c r="B76" i="3" s="1"/>
  <c r="F77" i="3"/>
  <c r="F104" i="3" s="1"/>
  <c r="F106" i="3" s="1"/>
  <c r="L34" i="3"/>
  <c r="C34" i="3" s="1"/>
  <c r="I34" i="3"/>
  <c r="B34" i="3" s="1"/>
  <c r="N23" i="3"/>
  <c r="E23" i="3" s="1"/>
  <c r="N27" i="3"/>
  <c r="E27" i="3" s="1"/>
  <c r="N33" i="3"/>
  <c r="E33" i="3" s="1"/>
  <c r="N75" i="3"/>
  <c r="E75" i="3" s="1"/>
  <c r="M76" i="3"/>
  <c r="M77" i="3" s="1"/>
  <c r="M104" i="3" s="1"/>
  <c r="J77" i="3"/>
  <c r="L76" i="3"/>
  <c r="C76" i="3" s="1"/>
  <c r="N55" i="3" l="1"/>
  <c r="E55" i="3" s="1"/>
  <c r="D77" i="4"/>
  <c r="M104" i="4"/>
  <c r="I76" i="4"/>
  <c r="F77" i="4"/>
  <c r="L76" i="4"/>
  <c r="C76" i="4" s="1"/>
  <c r="J77" i="4"/>
  <c r="N55" i="4"/>
  <c r="E55" i="4" s="1"/>
  <c r="B55" i="4"/>
  <c r="I77" i="3"/>
  <c r="B77" i="3" s="1"/>
  <c r="B55" i="3"/>
  <c r="N34" i="3"/>
  <c r="E34" i="3" s="1"/>
  <c r="N76" i="3"/>
  <c r="E76" i="3" s="1"/>
  <c r="D76" i="3"/>
  <c r="D77" i="3"/>
  <c r="J104" i="3"/>
  <c r="L77" i="3"/>
  <c r="C77" i="3" s="1"/>
  <c r="I104" i="3"/>
  <c r="B104" i="3" s="1"/>
  <c r="G106" i="3"/>
  <c r="I106" i="3" s="1"/>
  <c r="B106" i="3" s="1"/>
  <c r="D104" i="3"/>
  <c r="M106" i="3"/>
  <c r="N76" i="4" l="1"/>
  <c r="E76" i="4" s="1"/>
  <c r="B76" i="4"/>
  <c r="J104" i="4"/>
  <c r="L77" i="4"/>
  <c r="C77" i="4" s="1"/>
  <c r="M106" i="4"/>
  <c r="D106" i="4" s="1"/>
  <c r="D104" i="4"/>
  <c r="F104" i="4"/>
  <c r="I77" i="4"/>
  <c r="N77" i="3"/>
  <c r="E77" i="3" s="1"/>
  <c r="J106" i="3"/>
  <c r="L106" i="3" s="1"/>
  <c r="C106" i="3" s="1"/>
  <c r="L104" i="3"/>
  <c r="C104" i="3" s="1"/>
  <c r="D106" i="3"/>
  <c r="I104" i="4" l="1"/>
  <c r="F106" i="4"/>
  <c r="I106" i="4" s="1"/>
  <c r="J106" i="4"/>
  <c r="L106" i="4" s="1"/>
  <c r="C106" i="4" s="1"/>
  <c r="L104" i="4"/>
  <c r="C104" i="4" s="1"/>
  <c r="B77" i="4"/>
  <c r="N77" i="4"/>
  <c r="E77" i="4" s="1"/>
  <c r="N104" i="3"/>
  <c r="E104" i="3" s="1"/>
  <c r="N106" i="3"/>
  <c r="E106" i="3" s="1"/>
  <c r="B106" i="4" l="1"/>
  <c r="N106" i="4"/>
  <c r="E106" i="4" s="1"/>
  <c r="B104" i="4"/>
  <c r="N104" i="4"/>
  <c r="E104" i="4" s="1"/>
</calcChain>
</file>

<file path=xl/sharedStrings.xml><?xml version="1.0" encoding="utf-8"?>
<sst xmlns="http://schemas.openxmlformats.org/spreadsheetml/2006/main" count="433" uniqueCount="198">
  <si>
    <t>ｺｰﾄﾞ</t>
  </si>
  <si>
    <t>勘定科目名</t>
  </si>
  <si>
    <t>長期借入金</t>
  </si>
  <si>
    <t>特定資産受取利息</t>
  </si>
  <si>
    <t>正会員会費収入</t>
  </si>
  <si>
    <t>賛助会員会費収入</t>
  </si>
  <si>
    <t>日臨技助成金収入</t>
  </si>
  <si>
    <t>県医師会助成金収入</t>
  </si>
  <si>
    <t>受取利息</t>
  </si>
  <si>
    <t>給料手当</t>
  </si>
  <si>
    <t>福利厚生費</t>
  </si>
  <si>
    <t>会議費</t>
  </si>
  <si>
    <t>渉外費</t>
  </si>
  <si>
    <t>旅費交通費</t>
  </si>
  <si>
    <t>通信運搬費</t>
  </si>
  <si>
    <t>消耗品費</t>
  </si>
  <si>
    <t>印刷製本費</t>
  </si>
  <si>
    <t>光熱水料費</t>
  </si>
  <si>
    <t>賃借料</t>
  </si>
  <si>
    <t>保険料</t>
  </si>
  <si>
    <t>租税公課</t>
  </si>
  <si>
    <t>支払負担金</t>
  </si>
  <si>
    <t>支払利息</t>
  </si>
  <si>
    <t>雑費</t>
  </si>
  <si>
    <t>A</t>
    <phoneticPr fontId="2"/>
  </si>
  <si>
    <t>協賛金収入</t>
    <rPh sb="0" eb="3">
      <t>キョウサンキン</t>
    </rPh>
    <rPh sb="3" eb="5">
      <t>シュウニュウ</t>
    </rPh>
    <phoneticPr fontId="2"/>
  </si>
  <si>
    <t>受取寄付金</t>
    <rPh sb="0" eb="2">
      <t>ウケトリ</t>
    </rPh>
    <phoneticPr fontId="2"/>
  </si>
  <si>
    <t>A</t>
    <phoneticPr fontId="2"/>
  </si>
  <si>
    <t>直接</t>
    <rPh sb="0" eb="2">
      <t>チョクセツ</t>
    </rPh>
    <phoneticPr fontId="2"/>
  </si>
  <si>
    <t>共通</t>
    <rPh sb="0" eb="2">
      <t>キョウツウ</t>
    </rPh>
    <phoneticPr fontId="2"/>
  </si>
  <si>
    <t>諸謝金</t>
    <rPh sb="0" eb="3">
      <t>ショシャキン</t>
    </rPh>
    <phoneticPr fontId="2"/>
  </si>
  <si>
    <t>管理諸費</t>
    <rPh sb="0" eb="2">
      <t>カンリ</t>
    </rPh>
    <rPh sb="2" eb="4">
      <t>ショヒ</t>
    </rPh>
    <phoneticPr fontId="2"/>
  </si>
  <si>
    <t>委託費</t>
    <rPh sb="0" eb="2">
      <t>イタク</t>
    </rPh>
    <rPh sb="2" eb="3">
      <t>ヒ</t>
    </rPh>
    <phoneticPr fontId="2"/>
  </si>
  <si>
    <t>法人</t>
    <rPh sb="0" eb="2">
      <t>ホウジン</t>
    </rPh>
    <phoneticPr fontId="2"/>
  </si>
  <si>
    <t>精度管理</t>
    <rPh sb="0" eb="2">
      <t>セイド</t>
    </rPh>
    <rPh sb="2" eb="4">
      <t>カンリ</t>
    </rPh>
    <phoneticPr fontId="2"/>
  </si>
  <si>
    <t>地域保健</t>
    <rPh sb="0" eb="2">
      <t>チイキ</t>
    </rPh>
    <rPh sb="2" eb="4">
      <t>ホケン</t>
    </rPh>
    <phoneticPr fontId="2"/>
  </si>
  <si>
    <t>学術</t>
    <rPh sb="0" eb="2">
      <t>ガクジュツ</t>
    </rPh>
    <phoneticPr fontId="2"/>
  </si>
  <si>
    <t>渉外広報</t>
    <rPh sb="0" eb="2">
      <t>ショウガイ</t>
    </rPh>
    <rPh sb="2" eb="4">
      <t>コウホウ</t>
    </rPh>
    <phoneticPr fontId="2"/>
  </si>
  <si>
    <t>その他</t>
    <rPh sb="2" eb="3">
      <t>タ</t>
    </rPh>
    <phoneticPr fontId="2"/>
  </si>
  <si>
    <t>A</t>
    <phoneticPr fontId="2"/>
  </si>
  <si>
    <t>B</t>
    <phoneticPr fontId="2"/>
  </si>
  <si>
    <t>減価償却費</t>
    <phoneticPr fontId="2"/>
  </si>
  <si>
    <t>修繕費</t>
    <phoneticPr fontId="2"/>
  </si>
  <si>
    <t>A</t>
    <phoneticPr fontId="2"/>
  </si>
  <si>
    <t>Ａ</t>
    <phoneticPr fontId="2"/>
  </si>
  <si>
    <t>Ａ</t>
    <phoneticPr fontId="2"/>
  </si>
  <si>
    <t>合計</t>
    <rPh sb="0" eb="2">
      <t>ゴウケイ</t>
    </rPh>
    <phoneticPr fontId="2"/>
  </si>
  <si>
    <t>事務所取得積立金</t>
    <rPh sb="3" eb="5">
      <t>シュトク</t>
    </rPh>
    <phoneticPr fontId="2"/>
  </si>
  <si>
    <t>検査展準備積立金</t>
    <rPh sb="0" eb="2">
      <t>ケンサ</t>
    </rPh>
    <rPh sb="2" eb="3">
      <t>テン</t>
    </rPh>
    <rPh sb="3" eb="5">
      <t>ジュンビ</t>
    </rPh>
    <rPh sb="5" eb="7">
      <t>ツミタテ</t>
    </rPh>
    <rPh sb="7" eb="8">
      <t>キン</t>
    </rPh>
    <phoneticPr fontId="2"/>
  </si>
  <si>
    <t>繰越金収入</t>
    <rPh sb="0" eb="3">
      <t>クリコシキン</t>
    </rPh>
    <rPh sb="3" eb="5">
      <t>シュウニュウ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</si>
  <si>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</si>
  <si>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配賦額</t>
    <rPh sb="0" eb="2">
      <t>ハイフ</t>
    </rPh>
    <rPh sb="2" eb="3">
      <t>ガク</t>
    </rPh>
    <phoneticPr fontId="2"/>
  </si>
  <si>
    <t>法　人　名：一般社団法人　静岡県臨床衛生検査技師会</t>
  </si>
  <si>
    <t>収支予算書総括表</t>
  </si>
  <si>
    <t>（単位：円）</t>
  </si>
  <si>
    <t>科　　　　目</t>
  </si>
  <si>
    <t>法人会計</t>
  </si>
  <si>
    <t>合計</t>
  </si>
  <si>
    <t>精度管理事業</t>
  </si>
  <si>
    <t>学術振興事業</t>
  </si>
  <si>
    <t>地域保健事業</t>
  </si>
  <si>
    <t>小計</t>
  </si>
  <si>
    <t>渉外広報事業</t>
  </si>
  <si>
    <t>その他事業</t>
  </si>
  <si>
    <t>Ⅰ  事業活動収支の部</t>
  </si>
  <si>
    <t xml:space="preserve">   1. 事業活動収入</t>
  </si>
  <si>
    <t xml:space="preserve">      ①特定資産運用収入</t>
  </si>
  <si>
    <t xml:space="preserve">          特定資産利息収入</t>
  </si>
  <si>
    <t xml:space="preserve">      ②入会金収入</t>
  </si>
  <si>
    <t xml:space="preserve">          入会金収入</t>
  </si>
  <si>
    <t xml:space="preserve">      ③会費収入</t>
  </si>
  <si>
    <t xml:space="preserve">          正会員会費収入</t>
  </si>
  <si>
    <t xml:space="preserve">          賛助会員会費収入</t>
  </si>
  <si>
    <t xml:space="preserve">        会費収入計</t>
  </si>
  <si>
    <t xml:space="preserve">      ④補助金等収入</t>
  </si>
  <si>
    <t xml:space="preserve">          日臨技助成金収入</t>
  </si>
  <si>
    <t xml:space="preserve">          県医師会助成金収入</t>
  </si>
  <si>
    <t xml:space="preserve">        補助金等収入計</t>
  </si>
  <si>
    <t xml:space="preserve">      ⑤負担金収入</t>
  </si>
  <si>
    <t xml:space="preserve">          負担金収入</t>
  </si>
  <si>
    <t xml:space="preserve">          協賛金収入</t>
  </si>
  <si>
    <t xml:space="preserve">        負担金収入計</t>
  </si>
  <si>
    <t xml:space="preserve">      ⑥寄付金収入</t>
  </si>
  <si>
    <t xml:space="preserve">          寄付金収入</t>
  </si>
  <si>
    <t xml:space="preserve">          受取利息収入</t>
  </si>
  <si>
    <t xml:space="preserve">      事業活動収入計</t>
  </si>
  <si>
    <t xml:space="preserve">   2. 事業活動支出</t>
  </si>
  <si>
    <t xml:space="preserve">      ①事業費支出</t>
  </si>
  <si>
    <t xml:space="preserve">          給料手当支出</t>
  </si>
  <si>
    <t xml:space="preserve">          福利厚生費支出</t>
  </si>
  <si>
    <t xml:space="preserve">          旅費交通費支出</t>
  </si>
  <si>
    <t xml:space="preserve">          通信運搬費支出</t>
  </si>
  <si>
    <t xml:space="preserve">          消耗品費支出</t>
  </si>
  <si>
    <t xml:space="preserve">          印刷製本費支出</t>
  </si>
  <si>
    <t xml:space="preserve">          光熱水料費支出</t>
  </si>
  <si>
    <t xml:space="preserve">          賃借料支出</t>
  </si>
  <si>
    <t xml:space="preserve">          保険料支出</t>
  </si>
  <si>
    <t xml:space="preserve">          諸謝金支出</t>
  </si>
  <si>
    <t xml:space="preserve">          租税公課支出</t>
  </si>
  <si>
    <t xml:space="preserve">          負担金支出</t>
  </si>
  <si>
    <t xml:space="preserve">          委託費支出</t>
  </si>
  <si>
    <t xml:space="preserve">          管理諸費支出</t>
  </si>
  <si>
    <t xml:space="preserve">          渉外費支出</t>
  </si>
  <si>
    <t xml:space="preserve">          支払利息支出</t>
  </si>
  <si>
    <t xml:space="preserve">          雑支出</t>
  </si>
  <si>
    <t xml:space="preserve">        事業費支出計</t>
  </si>
  <si>
    <t xml:space="preserve">      ②管理費支出</t>
  </si>
  <si>
    <t xml:space="preserve">          会議費支出</t>
  </si>
  <si>
    <t xml:space="preserve">        管理費支出計</t>
  </si>
  <si>
    <t xml:space="preserve">      事業活動支出計</t>
  </si>
  <si>
    <t xml:space="preserve">        事業活動収支差額</t>
  </si>
  <si>
    <t>Ⅱ  投資活動収支の部</t>
  </si>
  <si>
    <t xml:space="preserve">   1. 投資活動収入</t>
  </si>
  <si>
    <t xml:space="preserve">      ①特定資産取崩収入</t>
  </si>
  <si>
    <t xml:space="preserve">      投資活動収入計</t>
  </si>
  <si>
    <t xml:space="preserve">   2. 投資活動支出</t>
  </si>
  <si>
    <t xml:space="preserve">      ①特定資産取得支出</t>
  </si>
  <si>
    <t xml:space="preserve">        特定資産取得支出計</t>
  </si>
  <si>
    <t xml:space="preserve">      ②固定資産取得支出</t>
  </si>
  <si>
    <t xml:space="preserve">          什器備品購入支出</t>
  </si>
  <si>
    <t xml:space="preserve">      投資活動支出計</t>
  </si>
  <si>
    <t xml:space="preserve">        投資活動収支差額</t>
  </si>
  <si>
    <t>Ⅲ  財務活動収支の部</t>
  </si>
  <si>
    <t xml:space="preserve">   1. 財務活動収入</t>
  </si>
  <si>
    <t xml:space="preserve">      財務活動収入計</t>
  </si>
  <si>
    <t xml:space="preserve">   2. 財務活動支出</t>
  </si>
  <si>
    <t xml:space="preserve">      ①借入金返済支出</t>
  </si>
  <si>
    <t xml:space="preserve">          長期借入金返済支出</t>
  </si>
  <si>
    <t xml:space="preserve">      財務活動支出計</t>
  </si>
  <si>
    <t xml:space="preserve">        財務活動収支差額</t>
  </si>
  <si>
    <t>Ⅳ  予備費支出</t>
  </si>
  <si>
    <t xml:space="preserve">        当期収支差額</t>
  </si>
  <si>
    <t xml:space="preserve">        前期繰越収支差額</t>
  </si>
  <si>
    <t xml:space="preserve">        次期繰越収支差額</t>
  </si>
  <si>
    <t>　　　　　修繕費支出</t>
    <rPh sb="5" eb="8">
      <t>シュウゼンヒ</t>
    </rPh>
    <rPh sb="8" eb="10">
      <t>シシュツ</t>
    </rPh>
    <phoneticPr fontId="2"/>
  </si>
  <si>
    <t>　　　　　印刷製本費支出</t>
    <rPh sb="5" eb="7">
      <t>インサツ</t>
    </rPh>
    <rPh sb="7" eb="9">
      <t>セイホン</t>
    </rPh>
    <rPh sb="9" eb="10">
      <t>ヒ</t>
    </rPh>
    <rPh sb="10" eb="12">
      <t>シシュツ</t>
    </rPh>
    <phoneticPr fontId="2"/>
  </si>
  <si>
    <t>　　　　　渉外費支出</t>
    <rPh sb="5" eb="7">
      <t>ショウガイ</t>
    </rPh>
    <rPh sb="7" eb="8">
      <t>ヒ</t>
    </rPh>
    <rPh sb="8" eb="10">
      <t>シシュツ</t>
    </rPh>
    <phoneticPr fontId="2"/>
  </si>
  <si>
    <t xml:space="preserve">      ⑦雑収入</t>
    <phoneticPr fontId="2"/>
  </si>
  <si>
    <t xml:space="preserve">        雑収入計</t>
    <phoneticPr fontId="2"/>
  </si>
  <si>
    <t xml:space="preserve">          雑収入</t>
    <phoneticPr fontId="2"/>
  </si>
  <si>
    <t>実施事業等会計</t>
    <phoneticPr fontId="2"/>
  </si>
  <si>
    <t>その他会計</t>
    <phoneticPr fontId="2"/>
  </si>
  <si>
    <t xml:space="preserve">          検査展準備積立金取崩収入</t>
    <rPh sb="10" eb="12">
      <t>ケンサ</t>
    </rPh>
    <rPh sb="12" eb="13">
      <t>テン</t>
    </rPh>
    <rPh sb="13" eb="15">
      <t>ジュンビ</t>
    </rPh>
    <phoneticPr fontId="2"/>
  </si>
  <si>
    <t>決算予測</t>
    <rPh sb="0" eb="2">
      <t>ケッサン</t>
    </rPh>
    <rPh sb="2" eb="4">
      <t>ヨソク</t>
    </rPh>
    <phoneticPr fontId="2"/>
  </si>
  <si>
    <t>予算案</t>
    <rPh sb="0" eb="3">
      <t>ヨサンアン</t>
    </rPh>
    <phoneticPr fontId="2"/>
  </si>
  <si>
    <t>支払負担金</t>
    <phoneticPr fontId="2"/>
  </si>
  <si>
    <t>中部学会準備積立金</t>
    <rPh sb="0" eb="2">
      <t>チュウブ</t>
    </rPh>
    <rPh sb="2" eb="4">
      <t>ガッカイ</t>
    </rPh>
    <rPh sb="4" eb="6">
      <t>ジュンビ</t>
    </rPh>
    <rPh sb="6" eb="9">
      <t>ツミタテキン</t>
    </rPh>
    <phoneticPr fontId="2"/>
  </si>
  <si>
    <t xml:space="preserve">          中部学会準備積立金取崩収入</t>
    <rPh sb="10" eb="12">
      <t>チュウブ</t>
    </rPh>
    <rPh sb="12" eb="14">
      <t>ガッカイ</t>
    </rPh>
    <rPh sb="14" eb="16">
      <t>ジュンビ</t>
    </rPh>
    <rPh sb="16" eb="18">
      <t>ツミタテ</t>
    </rPh>
    <phoneticPr fontId="2"/>
  </si>
  <si>
    <t xml:space="preserve">          事務所購入積立金取得支出</t>
    <phoneticPr fontId="2"/>
  </si>
  <si>
    <t xml:space="preserve">          事務所購入積立金取崩収入</t>
    <phoneticPr fontId="2"/>
  </si>
  <si>
    <t xml:space="preserve">          中部学会準備積立金取得支出</t>
    <phoneticPr fontId="2"/>
  </si>
  <si>
    <t xml:space="preserve">          検査展準備積立金取得支出</t>
    <phoneticPr fontId="2"/>
  </si>
  <si>
    <t>中部学会準備積立金取崩収入</t>
    <rPh sb="0" eb="2">
      <t>チュウブ</t>
    </rPh>
    <rPh sb="2" eb="4">
      <t>ガッカイ</t>
    </rPh>
    <rPh sb="4" eb="6">
      <t>ジュンビ</t>
    </rPh>
    <rPh sb="6" eb="8">
      <t>ツミタテ</t>
    </rPh>
    <phoneticPr fontId="2"/>
  </si>
  <si>
    <t>事務所購入積立金取崩収入</t>
    <phoneticPr fontId="2"/>
  </si>
  <si>
    <t>検査展準備積立金取崩収入</t>
    <rPh sb="0" eb="2">
      <t>ケンサ</t>
    </rPh>
    <rPh sb="2" eb="3">
      <t>テン</t>
    </rPh>
    <rPh sb="3" eb="5">
      <t>ジュンビ</t>
    </rPh>
    <phoneticPr fontId="2"/>
  </si>
  <si>
    <t>支払寄付金</t>
    <rPh sb="2" eb="5">
      <t>キフキン</t>
    </rPh>
    <phoneticPr fontId="2"/>
  </si>
  <si>
    <r>
      <t>共通</t>
    </r>
    <r>
      <rPr>
        <b/>
        <sz val="11"/>
        <color rgb="FFFF0000"/>
        <rFont val="ＭＳ Ｐゴシック"/>
        <family val="3"/>
        <charset val="128"/>
        <scheme val="minor"/>
      </rPr>
      <t>（役員調査連絡費含む）</t>
    </r>
    <rPh sb="0" eb="2">
      <t>キョウツウ</t>
    </rPh>
    <phoneticPr fontId="2"/>
  </si>
  <si>
    <r>
      <t>共通</t>
    </r>
    <r>
      <rPr>
        <b/>
        <sz val="9"/>
        <color rgb="FFFF0000"/>
        <rFont val="ＭＳ Ｐゴシック"/>
        <family val="3"/>
        <charset val="128"/>
        <scheme val="minor"/>
      </rPr>
      <t>（役員調査連絡費を抜きました）</t>
    </r>
    <rPh sb="0" eb="2">
      <t>キョウツウ</t>
    </rPh>
    <rPh sb="11" eb="12">
      <t>ヌ</t>
    </rPh>
    <phoneticPr fontId="2"/>
  </si>
  <si>
    <t>直接（学会から支払いあった）</t>
    <rPh sb="0" eb="2">
      <t>チョクセツ</t>
    </rPh>
    <phoneticPr fontId="2"/>
  </si>
  <si>
    <r>
      <t>直接</t>
    </r>
    <r>
      <rPr>
        <sz val="11"/>
        <color rgb="FFFF0000"/>
        <rFont val="ＭＳ Ｐゴシック"/>
        <family val="3"/>
        <charset val="128"/>
        <scheme val="minor"/>
      </rPr>
      <t>(理事交代時の登記料等)</t>
    </r>
    <rPh sb="0" eb="2">
      <t>チョクセツ</t>
    </rPh>
    <rPh sb="3" eb="5">
      <t>リジ</t>
    </rPh>
    <rPh sb="5" eb="7">
      <t>コウタイ</t>
    </rPh>
    <rPh sb="7" eb="8">
      <t>ジ</t>
    </rPh>
    <rPh sb="9" eb="11">
      <t>トウキ</t>
    </rPh>
    <rPh sb="11" eb="12">
      <t>リョウ</t>
    </rPh>
    <rPh sb="12" eb="13">
      <t>トウ</t>
    </rPh>
    <phoneticPr fontId="2"/>
  </si>
  <si>
    <r>
      <t>直接</t>
    </r>
    <r>
      <rPr>
        <sz val="11"/>
        <color rgb="FFFF0000"/>
        <rFont val="ＭＳ Ｐゴシック"/>
        <family val="3"/>
        <charset val="128"/>
        <scheme val="minor"/>
      </rPr>
      <t>(連盟等寄付金)</t>
    </r>
    <rPh sb="0" eb="2">
      <t>チョクセツ</t>
    </rPh>
    <rPh sb="3" eb="5">
      <t>レンメイ</t>
    </rPh>
    <rPh sb="5" eb="6">
      <t>トウ</t>
    </rPh>
    <rPh sb="6" eb="9">
      <t>キフキン</t>
    </rPh>
    <phoneticPr fontId="2"/>
  </si>
  <si>
    <t>受取入会金</t>
    <phoneticPr fontId="2"/>
  </si>
  <si>
    <r>
      <t>雑収益</t>
    </r>
    <r>
      <rPr>
        <sz val="11"/>
        <color rgb="FFFF0000"/>
        <rFont val="ＭＳ Ｐゴシック"/>
        <family val="3"/>
        <charset val="128"/>
        <scheme val="minor"/>
      </rPr>
      <t>(250　65周年式典）</t>
    </r>
    <rPh sb="2" eb="3">
      <t>エキ</t>
    </rPh>
    <phoneticPr fontId="2"/>
  </si>
  <si>
    <r>
      <t>通信運搬費</t>
    </r>
    <r>
      <rPr>
        <sz val="11"/>
        <color rgb="FFFF0000"/>
        <rFont val="ＭＳ Ｐゴシック"/>
        <family val="3"/>
        <charset val="128"/>
        <scheme val="minor"/>
      </rPr>
      <t>(記念誌発送料）</t>
    </r>
    <rPh sb="6" eb="8">
      <t>キネン</t>
    </rPh>
    <rPh sb="8" eb="9">
      <t>シ</t>
    </rPh>
    <rPh sb="9" eb="11">
      <t>ハッソウ</t>
    </rPh>
    <rPh sb="11" eb="12">
      <t>リョウ</t>
    </rPh>
    <phoneticPr fontId="2"/>
  </si>
  <si>
    <r>
      <t>賃借料</t>
    </r>
    <r>
      <rPr>
        <sz val="11"/>
        <color rgb="FFFF0000"/>
        <rFont val="ＭＳ Ｐゴシック"/>
        <family val="3"/>
        <charset val="128"/>
        <scheme val="minor"/>
      </rPr>
      <t>（250式典）</t>
    </r>
    <phoneticPr fontId="2"/>
  </si>
  <si>
    <r>
      <t>直接</t>
    </r>
    <r>
      <rPr>
        <sz val="9"/>
        <color rgb="FFFF0000"/>
        <rFont val="ＭＳ Ｐゴシック"/>
        <family val="3"/>
        <charset val="128"/>
        <scheme val="minor"/>
      </rPr>
      <t/>
    </r>
    <rPh sb="0" eb="2">
      <t>チョクセツ</t>
    </rPh>
    <phoneticPr fontId="2"/>
  </si>
  <si>
    <r>
      <t>印刷製本費</t>
    </r>
    <r>
      <rPr>
        <sz val="9"/>
        <color rgb="FFFF0000"/>
        <rFont val="ＭＳ Ｐゴシック"/>
        <family val="3"/>
        <charset val="128"/>
        <scheme val="minor"/>
      </rPr>
      <t>（250記念誌.式典）</t>
    </r>
    <phoneticPr fontId="2"/>
  </si>
  <si>
    <r>
      <t>旅費交通費</t>
    </r>
    <r>
      <rPr>
        <sz val="8"/>
        <color rgb="FFFF0000"/>
        <rFont val="ＭＳ Ｐゴシック"/>
        <family val="3"/>
        <charset val="128"/>
        <scheme val="minor"/>
      </rPr>
      <t>(130ﾒﾃﾞｨﾒｯｾｰｼ・250式典）</t>
    </r>
    <rPh sb="0" eb="2">
      <t>リョヒ</t>
    </rPh>
    <rPh sb="2" eb="5">
      <t>コウツウヒ</t>
    </rPh>
    <rPh sb="22" eb="24">
      <t>シキテン</t>
    </rPh>
    <phoneticPr fontId="2"/>
  </si>
  <si>
    <t>式典関連</t>
    <rPh sb="0" eb="2">
      <t>シキテン</t>
    </rPh>
    <rPh sb="2" eb="4">
      <t>カンレン</t>
    </rPh>
    <phoneticPr fontId="2"/>
  </si>
  <si>
    <t>参加費</t>
    <rPh sb="0" eb="3">
      <t>サンカヒ</t>
    </rPh>
    <phoneticPr fontId="2"/>
  </si>
  <si>
    <t>祝儀</t>
    <rPh sb="0" eb="2">
      <t>シュウギ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</si>
  <si>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</si>
  <si>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</si>
  <si>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料理代</t>
    <rPh sb="0" eb="2">
      <t>リョウリ</t>
    </rPh>
    <rPh sb="2" eb="3">
      <t>ダイ</t>
    </rPh>
    <phoneticPr fontId="2"/>
  </si>
  <si>
    <t>記念品代</t>
    <rPh sb="0" eb="3">
      <t>キネンヒン</t>
    </rPh>
    <rPh sb="3" eb="4">
      <t>ダイ</t>
    </rPh>
    <phoneticPr fontId="2"/>
  </si>
  <si>
    <t>行動費</t>
    <rPh sb="0" eb="2">
      <t>コウドウ</t>
    </rPh>
    <rPh sb="2" eb="3">
      <t>ヒ</t>
    </rPh>
    <phoneticPr fontId="2"/>
  </si>
  <si>
    <t>記念誌</t>
    <rPh sb="0" eb="2">
      <t>キネン</t>
    </rPh>
    <rPh sb="2" eb="3">
      <t>シ</t>
    </rPh>
    <phoneticPr fontId="2"/>
  </si>
  <si>
    <t>印刷代</t>
    <rPh sb="0" eb="2">
      <t>インサツ</t>
    </rPh>
    <rPh sb="2" eb="3">
      <t>ダイ</t>
    </rPh>
    <phoneticPr fontId="2"/>
  </si>
  <si>
    <t>会場費</t>
    <rPh sb="0" eb="3">
      <t>カイジョウヒ</t>
    </rPh>
    <phoneticPr fontId="2"/>
  </si>
  <si>
    <t>送付代</t>
    <rPh sb="0" eb="2">
      <t>ソウフ</t>
    </rPh>
    <rPh sb="2" eb="3">
      <t>ダイ</t>
    </rPh>
    <phoneticPr fontId="2"/>
  </si>
  <si>
    <t>メディメッセージ</t>
    <phoneticPr fontId="2"/>
  </si>
  <si>
    <t>※節約による支出削減が続いていますが、増加する可能性もあります。</t>
    <rPh sb="1" eb="3">
      <t>セツヤク</t>
    </rPh>
    <rPh sb="6" eb="8">
      <t>シシュツ</t>
    </rPh>
    <rPh sb="8" eb="10">
      <t>サクゲン</t>
    </rPh>
    <rPh sb="11" eb="12">
      <t>ツヅ</t>
    </rPh>
    <rPh sb="19" eb="21">
      <t>ゾウカ</t>
    </rPh>
    <rPh sb="23" eb="26">
      <t>カノウセイ</t>
    </rPh>
    <phoneticPr fontId="2"/>
  </si>
  <si>
    <t>＜65周年史発行、６５年記念式典、メディメッセージ費用＞</t>
    <rPh sb="5" eb="6">
      <t>シ</t>
    </rPh>
    <rPh sb="6" eb="8">
      <t>ハッコウ</t>
    </rPh>
    <rPh sb="11" eb="12">
      <t>ネン</t>
    </rPh>
    <rPh sb="12" eb="14">
      <t>キネン</t>
    </rPh>
    <rPh sb="14" eb="16">
      <t>シキテン</t>
    </rPh>
    <rPh sb="25" eb="27">
      <t>ヒヨウ</t>
    </rPh>
    <phoneticPr fontId="2"/>
  </si>
  <si>
    <t>(委託費)</t>
    <rPh sb="1" eb="3">
      <t>イタク</t>
    </rPh>
    <rPh sb="3" eb="4">
      <t>ヒ</t>
    </rPh>
    <phoneticPr fontId="2"/>
  </si>
  <si>
    <t>（消耗品）</t>
    <rPh sb="1" eb="4">
      <t>ショウモウヒン</t>
    </rPh>
    <phoneticPr fontId="2"/>
  </si>
  <si>
    <t>(福利厚生）</t>
    <rPh sb="1" eb="3">
      <t>フクリ</t>
    </rPh>
    <rPh sb="3" eb="5">
      <t>コウセイ</t>
    </rPh>
    <phoneticPr fontId="2"/>
  </si>
  <si>
    <r>
      <t>消耗品費</t>
    </r>
    <r>
      <rPr>
        <sz val="9"/>
        <color rgb="FFFF0000"/>
        <rFont val="ＭＳ Ｐゴシック"/>
        <family val="3"/>
        <charset val="128"/>
        <scheme val="minor"/>
      </rPr>
      <t>（250名簿システム）</t>
    </r>
    <rPh sb="8" eb="10">
      <t>メイボ</t>
    </rPh>
    <phoneticPr fontId="2"/>
  </si>
  <si>
    <t>会員名簿システム化</t>
    <rPh sb="0" eb="4">
      <t>カイインメイボ</t>
    </rPh>
    <rPh sb="8" eb="9">
      <t>カ</t>
    </rPh>
    <phoneticPr fontId="2"/>
  </si>
  <si>
    <t>(記念誌、式典の事業は250。メディメッセージの事業は130)</t>
    <rPh sb="1" eb="3">
      <t>キネン</t>
    </rPh>
    <rPh sb="3" eb="4">
      <t>シ</t>
    </rPh>
    <rPh sb="5" eb="7">
      <t>シキテン</t>
    </rPh>
    <rPh sb="8" eb="10">
      <t>ジギョウ</t>
    </rPh>
    <rPh sb="24" eb="26">
      <t>ジギョウ</t>
    </rPh>
    <phoneticPr fontId="2"/>
  </si>
  <si>
    <r>
      <t>渉外費</t>
    </r>
    <r>
      <rPr>
        <sz val="11"/>
        <color rgb="FFFF0000"/>
        <rFont val="ＭＳ Ｐゴシック"/>
        <family val="3"/>
        <charset val="128"/>
        <scheme val="minor"/>
      </rPr>
      <t>（250式典）</t>
    </r>
    <rPh sb="0" eb="2">
      <t>ショウガイ</t>
    </rPh>
    <rPh sb="2" eb="3">
      <t>ヒ</t>
    </rPh>
    <phoneticPr fontId="2"/>
  </si>
  <si>
    <r>
      <t>福利厚生費</t>
    </r>
    <r>
      <rPr>
        <sz val="8"/>
        <color rgb="FFFF0000"/>
        <rFont val="ＭＳ Ｐゴシック"/>
        <family val="3"/>
        <charset val="128"/>
        <scheme val="minor"/>
      </rPr>
      <t>(130ﾒﾃﾞｨﾒｯｾｰｼ・250式典）</t>
    </r>
    <rPh sb="0" eb="2">
      <t>フクリ</t>
    </rPh>
    <rPh sb="2" eb="5">
      <t>コウセイヒ</t>
    </rPh>
    <phoneticPr fontId="2"/>
  </si>
  <si>
    <t>夕食代</t>
    <rPh sb="0" eb="3">
      <t>ユウショクダイ</t>
    </rPh>
    <phoneticPr fontId="2"/>
  </si>
  <si>
    <t>来賓接待費</t>
    <rPh sb="0" eb="2">
      <t>ライヒン</t>
    </rPh>
    <rPh sb="2" eb="4">
      <t>セッタイ</t>
    </rPh>
    <rPh sb="4" eb="5">
      <t>ヒ</t>
    </rPh>
    <phoneticPr fontId="2"/>
  </si>
  <si>
    <t>(渉外費)</t>
    <rPh sb="1" eb="4">
      <t>ショウガイヒ</t>
    </rPh>
    <phoneticPr fontId="2"/>
  </si>
  <si>
    <t>(福利厚生）</t>
    <phoneticPr fontId="2"/>
  </si>
  <si>
    <r>
      <t>受取負担金</t>
    </r>
    <r>
      <rPr>
        <sz val="8"/>
        <color rgb="FFFF0000"/>
        <rFont val="ＭＳ Ｐゴシック"/>
        <family val="3"/>
        <charset val="128"/>
        <scheme val="minor"/>
      </rPr>
      <t>(前日セミナー・65周年式典）</t>
    </r>
    <rPh sb="0" eb="2">
      <t>ウケトリ</t>
    </rPh>
    <rPh sb="6" eb="8">
      <t>ゼンジツ</t>
    </rPh>
    <rPh sb="15" eb="17">
      <t>シュウネン</t>
    </rPh>
    <rPh sb="17" eb="19">
      <t>シキテン</t>
    </rPh>
    <phoneticPr fontId="2"/>
  </si>
  <si>
    <t>平成31年度　予算</t>
    <rPh sb="0" eb="2">
      <t>ヘイセイ</t>
    </rPh>
    <rPh sb="4" eb="6">
      <t>ネンド</t>
    </rPh>
    <rPh sb="7" eb="9">
      <t>ヨサン</t>
    </rPh>
    <phoneticPr fontId="2"/>
  </si>
  <si>
    <t>2019年  4月  1日 から2020年  3月 31日 まで</t>
    <rPh sb="4" eb="5">
      <t>ネン</t>
    </rPh>
    <rPh sb="20" eb="2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</si>
</sst>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;&quot;△&quot;\ #,##0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5" borderId="1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27" borderId="16" applyNumberFormat="0" applyFont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29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18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right" vertical="center"/>
    </xf>
    <xf numFmtId="0" fontId="4" fillId="0" borderId="13" xfId="0" applyNumberFormat="1" applyFont="1" applyBorder="1" applyAlignment="1">
      <alignment horizontal="left" vertical="center"/>
    </xf>
    <xf numFmtId="178" fontId="4" fillId="0" borderId="13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0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8" fontId="4" fillId="0" borderId="12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77" fontId="13" fillId="32" borderId="35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22" fillId="0" borderId="32" xfId="0" applyFont="1" applyBorder="1" applyAlignment="1">
      <alignment horizontal="center" vertical="center"/>
    </xf>
    <xf numFmtId="177" fontId="22" fillId="32" borderId="31" xfId="0" applyNumberFormat="1" applyFont="1" applyFill="1" applyBorder="1">
      <alignment vertical="center"/>
    </xf>
    <xf numFmtId="0" fontId="22" fillId="0" borderId="0" xfId="0" applyFont="1">
      <alignment vertical="center"/>
    </xf>
    <xf numFmtId="177" fontId="13" fillId="32" borderId="31" xfId="0" applyNumberFormat="1" applyFont="1" applyFill="1" applyBorder="1">
      <alignment vertical="center"/>
    </xf>
    <xf numFmtId="0" fontId="0" fillId="32" borderId="0" xfId="0" applyFill="1">
      <alignment vertical="center"/>
    </xf>
    <xf numFmtId="0" fontId="0" fillId="32" borderId="9" xfId="0" applyFill="1" applyBorder="1">
      <alignment vertical="center"/>
    </xf>
    <xf numFmtId="0" fontId="0" fillId="32" borderId="11" xfId="0" applyFill="1" applyBorder="1" applyAlignment="1">
      <alignment horizontal="center" vertical="center"/>
    </xf>
    <xf numFmtId="0" fontId="0" fillId="32" borderId="12" xfId="0" applyFill="1" applyBorder="1" applyAlignment="1">
      <alignment horizontal="center" vertical="center"/>
    </xf>
    <xf numFmtId="0" fontId="0" fillId="32" borderId="29" xfId="0" applyFill="1" applyBorder="1">
      <alignment vertical="center"/>
    </xf>
    <xf numFmtId="177" fontId="13" fillId="32" borderId="37" xfId="0" applyNumberFormat="1" applyFont="1" applyFill="1" applyBorder="1">
      <alignment vertical="center"/>
    </xf>
    <xf numFmtId="177" fontId="13" fillId="32" borderId="33" xfId="0" applyNumberFormat="1" applyFont="1" applyFill="1" applyBorder="1">
      <alignment vertical="center"/>
    </xf>
    <xf numFmtId="0" fontId="0" fillId="32" borderId="10" xfId="0" applyFill="1" applyBorder="1" applyAlignment="1">
      <alignment horizontal="center" vertical="center"/>
    </xf>
    <xf numFmtId="0" fontId="0" fillId="32" borderId="1" xfId="0" applyFill="1" applyBorder="1" applyAlignment="1">
      <alignment horizontal="center" vertical="center"/>
    </xf>
    <xf numFmtId="0" fontId="0" fillId="32" borderId="5" xfId="0" applyFill="1" applyBorder="1">
      <alignment vertical="center"/>
    </xf>
    <xf numFmtId="177" fontId="22" fillId="32" borderId="35" xfId="0" applyNumberFormat="1" applyFont="1" applyFill="1" applyBorder="1">
      <alignment vertical="center"/>
    </xf>
    <xf numFmtId="176" fontId="0" fillId="32" borderId="2" xfId="0" applyNumberFormat="1" applyFill="1" applyBorder="1">
      <alignment vertical="center"/>
    </xf>
    <xf numFmtId="177" fontId="0" fillId="32" borderId="0" xfId="0" applyNumberFormat="1" applyFill="1">
      <alignment vertical="center"/>
    </xf>
    <xf numFmtId="0" fontId="0" fillId="32" borderId="5" xfId="0" applyFont="1" applyFill="1" applyBorder="1">
      <alignment vertical="center"/>
    </xf>
    <xf numFmtId="0" fontId="0" fillId="32" borderId="6" xfId="0" applyFill="1" applyBorder="1">
      <alignment vertical="center"/>
    </xf>
    <xf numFmtId="177" fontId="13" fillId="32" borderId="11" xfId="0" applyNumberFormat="1" applyFont="1" applyFill="1" applyBorder="1">
      <alignment vertical="center"/>
    </xf>
    <xf numFmtId="177" fontId="13" fillId="32" borderId="29" xfId="0" applyNumberFormat="1" applyFont="1" applyFill="1" applyBorder="1">
      <alignment vertical="center"/>
    </xf>
    <xf numFmtId="177" fontId="13" fillId="32" borderId="10" xfId="0" applyNumberFormat="1" applyFont="1" applyFill="1" applyBorder="1">
      <alignment vertical="center"/>
    </xf>
    <xf numFmtId="177" fontId="13" fillId="32" borderId="5" xfId="0" applyNumberFormat="1" applyFont="1" applyFill="1" applyBorder="1">
      <alignment vertical="center"/>
    </xf>
    <xf numFmtId="177" fontId="13" fillId="32" borderId="9" xfId="0" applyNumberFormat="1" applyFont="1" applyFill="1" applyBorder="1">
      <alignment vertical="center"/>
    </xf>
    <xf numFmtId="177" fontId="13" fillId="32" borderId="7" xfId="0" applyNumberFormat="1" applyFont="1" applyFill="1" applyBorder="1">
      <alignment vertical="center"/>
    </xf>
    <xf numFmtId="177" fontId="13" fillId="32" borderId="36" xfId="0" applyNumberFormat="1" applyFont="1" applyFill="1" applyBorder="1">
      <alignment vertical="center"/>
    </xf>
    <xf numFmtId="177" fontId="13" fillId="32" borderId="32" xfId="0" applyNumberFormat="1" applyFont="1" applyFill="1" applyBorder="1">
      <alignment vertical="center"/>
    </xf>
    <xf numFmtId="0" fontId="22" fillId="0" borderId="3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>
      <alignment vertical="center"/>
    </xf>
    <xf numFmtId="0" fontId="22" fillId="0" borderId="7" xfId="0" applyFont="1" applyBorder="1">
      <alignment vertical="center"/>
    </xf>
    <xf numFmtId="177" fontId="22" fillId="32" borderId="10" xfId="0" applyNumberFormat="1" applyFont="1" applyFill="1" applyBorder="1">
      <alignment vertical="center"/>
    </xf>
    <xf numFmtId="177" fontId="22" fillId="32" borderId="5" xfId="0" applyNumberFormat="1" applyFont="1" applyFill="1" applyBorder="1">
      <alignment vertical="center"/>
    </xf>
    <xf numFmtId="177" fontId="22" fillId="0" borderId="35" xfId="0" applyNumberFormat="1" applyFont="1" applyFill="1" applyBorder="1">
      <alignment vertical="center"/>
    </xf>
    <xf numFmtId="177" fontId="0" fillId="32" borderId="31" xfId="0" applyNumberFormat="1" applyFont="1" applyFill="1" applyBorder="1">
      <alignment vertical="center"/>
    </xf>
    <xf numFmtId="0" fontId="0" fillId="0" borderId="5" xfId="0" applyFill="1" applyBorder="1">
      <alignment vertical="center"/>
    </xf>
    <xf numFmtId="177" fontId="22" fillId="32" borderId="33" xfId="0" applyNumberFormat="1" applyFont="1" applyFill="1" applyBorder="1">
      <alignment vertical="center"/>
    </xf>
    <xf numFmtId="177" fontId="0" fillId="32" borderId="35" xfId="0" applyNumberFormat="1" applyFont="1" applyFill="1" applyBorder="1">
      <alignment vertical="center"/>
    </xf>
    <xf numFmtId="177" fontId="0" fillId="32" borderId="10" xfId="0" applyNumberFormat="1" applyFont="1" applyFill="1" applyBorder="1">
      <alignment vertical="center"/>
    </xf>
    <xf numFmtId="177" fontId="0" fillId="32" borderId="5" xfId="0" applyNumberFormat="1" applyFont="1" applyFill="1" applyBorder="1">
      <alignment vertical="center"/>
    </xf>
    <xf numFmtId="177" fontId="22" fillId="32" borderId="37" xfId="0" applyNumberFormat="1" applyFont="1" applyFill="1" applyBorder="1">
      <alignment vertical="center"/>
    </xf>
    <xf numFmtId="0" fontId="13" fillId="32" borderId="0" xfId="0" applyFont="1" applyFill="1" applyBorder="1">
      <alignment vertical="center"/>
    </xf>
    <xf numFmtId="0" fontId="24" fillId="32" borderId="0" xfId="0" applyFont="1" applyFill="1">
      <alignment vertical="center"/>
    </xf>
    <xf numFmtId="3" fontId="22" fillId="32" borderId="1" xfId="0" applyNumberFormat="1" applyFont="1" applyFill="1" applyBorder="1">
      <alignment vertical="center"/>
    </xf>
    <xf numFmtId="3" fontId="22" fillId="0" borderId="1" xfId="0" applyNumberFormat="1" applyFont="1" applyBorder="1">
      <alignment vertical="center"/>
    </xf>
    <xf numFmtId="0" fontId="22" fillId="0" borderId="35" xfId="0" applyFont="1" applyBorder="1">
      <alignment vertical="center"/>
    </xf>
    <xf numFmtId="0" fontId="22" fillId="0" borderId="27" xfId="0" applyFont="1" applyBorder="1" applyAlignment="1">
      <alignment vertical="top"/>
    </xf>
    <xf numFmtId="0" fontId="22" fillId="0" borderId="27" xfId="0" applyFont="1" applyBorder="1" applyAlignment="1">
      <alignment horizontal="left" vertical="top"/>
    </xf>
    <xf numFmtId="0" fontId="0" fillId="0" borderId="27" xfId="0" applyBorder="1">
      <alignment vertical="center"/>
    </xf>
    <xf numFmtId="0" fontId="13" fillId="0" borderId="0" xfId="0" applyFont="1" applyBorder="1">
      <alignment vertical="center"/>
    </xf>
    <xf numFmtId="0" fontId="22" fillId="0" borderId="31" xfId="0" applyFont="1" applyBorder="1">
      <alignment vertical="center"/>
    </xf>
    <xf numFmtId="0" fontId="13" fillId="0" borderId="35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37" xfId="0" applyFont="1" applyBorder="1">
      <alignment vertical="center"/>
    </xf>
    <xf numFmtId="0" fontId="13" fillId="0" borderId="31" xfId="0" applyFont="1" applyBorder="1">
      <alignment vertical="center"/>
    </xf>
    <xf numFmtId="0" fontId="0" fillId="0" borderId="0" xfId="0" applyBorder="1">
      <alignment vertical="center"/>
    </xf>
    <xf numFmtId="3" fontId="22" fillId="0" borderId="37" xfId="0" applyNumberFormat="1" applyFont="1" applyBorder="1">
      <alignment vertical="center"/>
    </xf>
    <xf numFmtId="0" fontId="22" fillId="0" borderId="0" xfId="0" applyFont="1" applyBorder="1" applyAlignment="1">
      <alignment vertical="top"/>
    </xf>
    <xf numFmtId="0" fontId="22" fillId="0" borderId="45" xfId="0" applyFont="1" applyBorder="1">
      <alignment vertical="center"/>
    </xf>
    <xf numFmtId="177" fontId="22" fillId="32" borderId="9" xfId="0" applyNumberFormat="1" applyFont="1" applyFill="1" applyBorder="1">
      <alignment vertical="center"/>
    </xf>
    <xf numFmtId="177" fontId="22" fillId="32" borderId="7" xfId="0" applyNumberFormat="1" applyFont="1" applyFill="1" applyBorder="1">
      <alignment vertical="center"/>
    </xf>
    <xf numFmtId="0" fontId="27" fillId="0" borderId="0" xfId="0" applyFont="1">
      <alignment vertical="center"/>
    </xf>
    <xf numFmtId="0" fontId="27" fillId="32" borderId="0" xfId="0" applyFont="1" applyFill="1" applyBorder="1">
      <alignment vertical="center"/>
    </xf>
    <xf numFmtId="177" fontId="22" fillId="32" borderId="11" xfId="0" applyNumberFormat="1" applyFont="1" applyFill="1" applyBorder="1">
      <alignment vertical="center"/>
    </xf>
    <xf numFmtId="177" fontId="22" fillId="32" borderId="29" xfId="0" applyNumberFormat="1" applyFont="1" applyFill="1" applyBorder="1">
      <alignment vertical="center"/>
    </xf>
    <xf numFmtId="49" fontId="4" fillId="0" borderId="1" xfId="0" applyNumberFormat="1" applyFont="1" applyBorder="1" applyAlignment="1">
      <alignment horizontal="center" wrapText="1"/>
    </xf>
    <xf numFmtId="0" fontId="0" fillId="32" borderId="7" xfId="0" applyFill="1" applyBorder="1">
      <alignment vertical="center"/>
    </xf>
    <xf numFmtId="177" fontId="22" fillId="32" borderId="36" xfId="0" applyNumberFormat="1" applyFont="1" applyFill="1" applyBorder="1">
      <alignment vertical="center"/>
    </xf>
    <xf numFmtId="3" fontId="13" fillId="0" borderId="1" xfId="0" applyNumberFormat="1" applyFont="1" applyBorder="1">
      <alignment vertical="center"/>
    </xf>
    <xf numFmtId="177" fontId="13" fillId="0" borderId="0" xfId="0" applyNumberFormat="1" applyFont="1" applyBorder="1" applyAlignment="1">
      <alignment vertical="center"/>
    </xf>
    <xf numFmtId="177" fontId="22" fillId="0" borderId="36" xfId="0" applyNumberFormat="1" applyFont="1" applyBorder="1" applyAlignment="1">
      <alignment horizontal="center" vertical="center"/>
    </xf>
    <xf numFmtId="177" fontId="13" fillId="0" borderId="0" xfId="0" applyNumberFormat="1" applyFont="1">
      <alignment vertical="center"/>
    </xf>
    <xf numFmtId="177" fontId="24" fillId="0" borderId="0" xfId="0" applyNumberFormat="1" applyFont="1">
      <alignment vertical="center"/>
    </xf>
    <xf numFmtId="177" fontId="27" fillId="32" borderId="31" xfId="0" applyNumberFormat="1" applyFont="1" applyFill="1" applyBorder="1">
      <alignment vertical="center"/>
    </xf>
    <xf numFmtId="177" fontId="27" fillId="32" borderId="5" xfId="0" applyNumberFormat="1" applyFont="1" applyFill="1" applyBorder="1">
      <alignment vertical="center"/>
    </xf>
    <xf numFmtId="177" fontId="27" fillId="33" borderId="5" xfId="0" applyNumberFormat="1" applyFont="1" applyFill="1" applyBorder="1">
      <alignment vertical="center"/>
    </xf>
    <xf numFmtId="177" fontId="13" fillId="33" borderId="5" xfId="0" applyNumberFormat="1" applyFont="1" applyFill="1" applyBorder="1">
      <alignment vertical="center"/>
    </xf>
    <xf numFmtId="177" fontId="27" fillId="34" borderId="31" xfId="0" applyNumberFormat="1" applyFont="1" applyFill="1" applyBorder="1">
      <alignment vertical="center"/>
    </xf>
    <xf numFmtId="177" fontId="27" fillId="34" borderId="5" xfId="0" applyNumberFormat="1" applyFont="1" applyFill="1" applyBorder="1">
      <alignment vertical="center"/>
    </xf>
    <xf numFmtId="177" fontId="22" fillId="34" borderId="31" xfId="0" applyNumberFormat="1" applyFont="1" applyFill="1" applyBorder="1">
      <alignment vertical="center"/>
    </xf>
    <xf numFmtId="177" fontId="13" fillId="34" borderId="5" xfId="0" applyNumberFormat="1" applyFont="1" applyFill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0" borderId="38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0"/>
  <sheetViews>
    <sheetView zoomScale="110" zoomScaleNormal="110" workbookViewId="0">
      <pane xSplit="3" ySplit="4" topLeftCell="F42" activePane="bottomRight" state="frozen"/>
      <selection pane="topRight" activeCell="D1" sqref="D1"/>
      <selection pane="bottomLeft" activeCell="A4" sqref="A4"/>
      <selection pane="bottomRight" activeCell="N20" sqref="N20"/>
    </sheetView>
  </sheetViews>
  <sheetFormatPr defaultRowHeight="13.5" x14ac:dyDescent="0.15"/>
  <cols>
    <col min="1" max="1" width="5.5" bestFit="1" customWidth="1"/>
    <col min="2" max="2" width="3" bestFit="1" customWidth="1"/>
    <col min="3" max="3" width="25.5" bestFit="1" customWidth="1"/>
    <col min="4" max="7" width="9.875" style="21" customWidth="1"/>
    <col min="8" max="8" width="9.875" style="94" customWidth="1"/>
    <col min="9" max="15" width="9.875" style="21" customWidth="1"/>
    <col min="16" max="16" width="11" style="24" bestFit="1" customWidth="1"/>
    <col min="17" max="17" width="10" style="24" bestFit="1" customWidth="1"/>
    <col min="18" max="18" width="11" bestFit="1" customWidth="1"/>
  </cols>
  <sheetData>
    <row r="1" spans="1:24" ht="14.25" thickBot="1" x14ac:dyDescent="0.2">
      <c r="A1" s="1" t="s">
        <v>196</v>
      </c>
      <c r="B1" s="1"/>
      <c r="C1" s="1"/>
      <c r="D1" s="19"/>
      <c r="E1" s="19"/>
      <c r="F1" s="19"/>
      <c r="G1" s="19"/>
      <c r="H1" s="92"/>
      <c r="I1" s="19"/>
      <c r="J1" s="19"/>
      <c r="K1" s="19"/>
      <c r="L1" s="19"/>
      <c r="M1" s="19"/>
      <c r="N1" s="19"/>
      <c r="O1" s="19"/>
    </row>
    <row r="2" spans="1:24" s="24" customFormat="1" x14ac:dyDescent="0.15">
      <c r="A2" s="120" t="s">
        <v>0</v>
      </c>
      <c r="B2" s="121"/>
      <c r="C2" s="117" t="s">
        <v>1</v>
      </c>
      <c r="D2" s="112">
        <v>300</v>
      </c>
      <c r="E2" s="113"/>
      <c r="F2" s="110">
        <v>110</v>
      </c>
      <c r="G2" s="111"/>
      <c r="H2" s="112">
        <v>120</v>
      </c>
      <c r="I2" s="113"/>
      <c r="J2" s="110">
        <v>130</v>
      </c>
      <c r="K2" s="111"/>
      <c r="L2" s="112">
        <v>210</v>
      </c>
      <c r="M2" s="113"/>
      <c r="N2" s="110">
        <v>250</v>
      </c>
      <c r="O2" s="111"/>
      <c r="P2" s="106"/>
      <c r="Q2" s="107"/>
      <c r="S2" s="24" t="s">
        <v>51</v>
      </c>
    </row>
    <row r="3" spans="1:24" s="24" customFormat="1" x14ac:dyDescent="0.15">
      <c r="A3" s="122"/>
      <c r="B3" s="123"/>
      <c r="C3" s="118"/>
      <c r="D3" s="108" t="s">
        <v>33</v>
      </c>
      <c r="E3" s="109"/>
      <c r="F3" s="104" t="s">
        <v>34</v>
      </c>
      <c r="G3" s="105"/>
      <c r="H3" s="108" t="s">
        <v>36</v>
      </c>
      <c r="I3" s="109"/>
      <c r="J3" s="104" t="s">
        <v>35</v>
      </c>
      <c r="K3" s="105"/>
      <c r="L3" s="108" t="s">
        <v>37</v>
      </c>
      <c r="M3" s="109"/>
      <c r="N3" s="104" t="s">
        <v>38</v>
      </c>
      <c r="O3" s="105"/>
      <c r="P3" s="104" t="s">
        <v>46</v>
      </c>
      <c r="Q3" s="105"/>
    </row>
    <row r="4" spans="1:24" s="24" customFormat="1" ht="14.25" thickBot="1" x14ac:dyDescent="0.2">
      <c r="A4" s="124"/>
      <c r="B4" s="125"/>
      <c r="C4" s="119"/>
      <c r="D4" s="49" t="s">
        <v>143</v>
      </c>
      <c r="E4" s="22" t="s">
        <v>144</v>
      </c>
      <c r="F4" s="50" t="str">
        <f>D4</f>
        <v>決算予測</v>
      </c>
      <c r="G4" s="51" t="str">
        <f t="shared" ref="G4:O4" si="0">E4</f>
        <v>予算案</v>
      </c>
      <c r="H4" s="93" t="str">
        <f t="shared" si="0"/>
        <v>決算予測</v>
      </c>
      <c r="I4" s="22" t="str">
        <f t="shared" si="0"/>
        <v>予算案</v>
      </c>
      <c r="J4" s="50" t="str">
        <f t="shared" si="0"/>
        <v>決算予測</v>
      </c>
      <c r="K4" s="51" t="str">
        <f t="shared" si="0"/>
        <v>予算案</v>
      </c>
      <c r="L4" s="49" t="str">
        <f t="shared" si="0"/>
        <v>決算予測</v>
      </c>
      <c r="M4" s="22" t="str">
        <f t="shared" si="0"/>
        <v>予算案</v>
      </c>
      <c r="N4" s="50" t="str">
        <f t="shared" si="0"/>
        <v>決算予測</v>
      </c>
      <c r="O4" s="51" t="str">
        <f t="shared" si="0"/>
        <v>予算案</v>
      </c>
      <c r="P4" s="52" t="str">
        <f t="shared" ref="P4" si="1">N4</f>
        <v>決算予測</v>
      </c>
      <c r="Q4" s="53" t="str">
        <f t="shared" ref="Q4" si="2">O4</f>
        <v>予算案</v>
      </c>
      <c r="S4" s="24">
        <v>0.24</v>
      </c>
      <c r="T4" s="24">
        <v>0.26</v>
      </c>
      <c r="U4" s="24">
        <v>0.1</v>
      </c>
      <c r="V4" s="24">
        <v>0.18</v>
      </c>
      <c r="W4" s="24">
        <v>0.1</v>
      </c>
      <c r="X4" s="24">
        <v>0.12</v>
      </c>
    </row>
    <row r="5" spans="1:24" s="26" customFormat="1" x14ac:dyDescent="0.15">
      <c r="A5" s="28"/>
      <c r="B5" s="29"/>
      <c r="C5" s="30" t="s">
        <v>49</v>
      </c>
      <c r="D5" s="63">
        <v>9249117</v>
      </c>
      <c r="E5" s="59">
        <v>9249117</v>
      </c>
      <c r="F5" s="41"/>
      <c r="G5" s="42"/>
      <c r="H5" s="31"/>
      <c r="I5" s="32"/>
      <c r="J5" s="41"/>
      <c r="K5" s="42"/>
      <c r="L5" s="31"/>
      <c r="M5" s="32"/>
      <c r="N5" s="41"/>
      <c r="O5" s="42"/>
      <c r="P5" s="86">
        <f>D5+F5+H5+J5+L5+N5</f>
        <v>9249117</v>
      </c>
      <c r="Q5" s="87">
        <f t="shared" ref="Q5:Q19" si="3">E5+G5+I5+K5+M5+O5</f>
        <v>9249117</v>
      </c>
    </row>
    <row r="6" spans="1:24" s="26" customFormat="1" x14ac:dyDescent="0.15">
      <c r="A6" s="33"/>
      <c r="B6" s="34"/>
      <c r="C6" s="35" t="s">
        <v>152</v>
      </c>
      <c r="D6" s="36">
        <v>0</v>
      </c>
      <c r="E6" s="23">
        <v>0</v>
      </c>
      <c r="F6" s="43"/>
      <c r="G6" s="44"/>
      <c r="H6" s="20"/>
      <c r="I6" s="25"/>
      <c r="J6" s="43"/>
      <c r="K6" s="44"/>
      <c r="L6" s="20"/>
      <c r="M6" s="25"/>
      <c r="N6" s="43"/>
      <c r="O6" s="44"/>
      <c r="P6" s="54">
        <f t="shared" ref="P6:P19" si="4">D6+F6+H6+J6+L6+N6</f>
        <v>0</v>
      </c>
      <c r="Q6" s="55">
        <f t="shared" si="3"/>
        <v>0</v>
      </c>
    </row>
    <row r="7" spans="1:24" s="26" customFormat="1" x14ac:dyDescent="0.15">
      <c r="A7" s="33"/>
      <c r="B7" s="34"/>
      <c r="C7" s="35" t="s">
        <v>153</v>
      </c>
      <c r="D7" s="36">
        <v>0</v>
      </c>
      <c r="E7" s="23">
        <v>0</v>
      </c>
      <c r="F7" s="43"/>
      <c r="G7" s="44"/>
      <c r="H7" s="20"/>
      <c r="I7" s="25"/>
      <c r="J7" s="43"/>
      <c r="K7" s="44"/>
      <c r="L7" s="20"/>
      <c r="M7" s="25"/>
      <c r="N7" s="43"/>
      <c r="O7" s="44"/>
      <c r="P7" s="54"/>
      <c r="Q7" s="55"/>
    </row>
    <row r="8" spans="1:24" s="26" customFormat="1" x14ac:dyDescent="0.15">
      <c r="A8" s="33"/>
      <c r="B8" s="34"/>
      <c r="C8" s="35" t="s">
        <v>154</v>
      </c>
      <c r="D8" s="36">
        <v>0</v>
      </c>
      <c r="E8" s="23">
        <v>0</v>
      </c>
      <c r="F8" s="43"/>
      <c r="G8" s="44"/>
      <c r="H8" s="20"/>
      <c r="I8" s="25"/>
      <c r="J8" s="43"/>
      <c r="K8" s="44"/>
      <c r="L8" s="20"/>
      <c r="M8" s="25"/>
      <c r="N8" s="43"/>
      <c r="O8" s="44"/>
      <c r="P8" s="54"/>
      <c r="Q8" s="55"/>
    </row>
    <row r="9" spans="1:24" s="26" customFormat="1" x14ac:dyDescent="0.15">
      <c r="A9" s="33">
        <v>4131</v>
      </c>
      <c r="B9" s="34"/>
      <c r="C9" s="35" t="s">
        <v>3</v>
      </c>
      <c r="D9" s="36">
        <v>683</v>
      </c>
      <c r="E9" s="23">
        <v>1000</v>
      </c>
      <c r="F9" s="43"/>
      <c r="G9" s="44"/>
      <c r="H9" s="20"/>
      <c r="I9" s="25"/>
      <c r="J9" s="43"/>
      <c r="K9" s="44"/>
      <c r="L9" s="20"/>
      <c r="M9" s="25"/>
      <c r="N9" s="43"/>
      <c r="O9" s="44"/>
      <c r="P9" s="54">
        <f t="shared" si="4"/>
        <v>683</v>
      </c>
      <c r="Q9" s="55">
        <f t="shared" si="3"/>
        <v>1000</v>
      </c>
    </row>
    <row r="10" spans="1:24" s="26" customFormat="1" x14ac:dyDescent="0.15">
      <c r="A10" s="33">
        <v>4311</v>
      </c>
      <c r="B10" s="34"/>
      <c r="C10" s="35" t="s">
        <v>161</v>
      </c>
      <c r="D10" s="36">
        <v>44000</v>
      </c>
      <c r="E10" s="23">
        <v>50000</v>
      </c>
      <c r="F10" s="43"/>
      <c r="G10" s="44"/>
      <c r="H10" s="20"/>
      <c r="I10" s="25"/>
      <c r="J10" s="43"/>
      <c r="K10" s="44"/>
      <c r="L10" s="20"/>
      <c r="M10" s="25"/>
      <c r="N10" s="43"/>
      <c r="O10" s="44"/>
      <c r="P10" s="54">
        <f t="shared" si="4"/>
        <v>44000</v>
      </c>
      <c r="Q10" s="55">
        <f t="shared" si="3"/>
        <v>50000</v>
      </c>
    </row>
    <row r="11" spans="1:24" s="26" customFormat="1" x14ac:dyDescent="0.15">
      <c r="A11" s="33">
        <v>4321</v>
      </c>
      <c r="B11" s="34"/>
      <c r="C11" s="35" t="s">
        <v>4</v>
      </c>
      <c r="D11" s="36">
        <v>8670000</v>
      </c>
      <c r="E11" s="23">
        <v>9000000</v>
      </c>
      <c r="F11" s="43"/>
      <c r="G11" s="44"/>
      <c r="H11" s="20"/>
      <c r="I11" s="25"/>
      <c r="J11" s="43"/>
      <c r="K11" s="44"/>
      <c r="L11" s="20"/>
      <c r="M11" s="25"/>
      <c r="N11" s="43"/>
      <c r="O11" s="44"/>
      <c r="P11" s="54">
        <f t="shared" si="4"/>
        <v>8670000</v>
      </c>
      <c r="Q11" s="55">
        <f t="shared" si="3"/>
        <v>9000000</v>
      </c>
    </row>
    <row r="12" spans="1:24" s="26" customFormat="1" x14ac:dyDescent="0.15">
      <c r="A12" s="33">
        <v>4323</v>
      </c>
      <c r="B12" s="34"/>
      <c r="C12" s="35" t="s">
        <v>5</v>
      </c>
      <c r="D12" s="36">
        <v>1920000</v>
      </c>
      <c r="E12" s="23">
        <v>2000000</v>
      </c>
      <c r="F12" s="43"/>
      <c r="G12" s="44"/>
      <c r="H12" s="20"/>
      <c r="I12" s="25"/>
      <c r="J12" s="43"/>
      <c r="K12" s="44"/>
      <c r="L12" s="20"/>
      <c r="M12" s="25"/>
      <c r="N12" s="43"/>
      <c r="O12" s="44"/>
      <c r="P12" s="54">
        <f t="shared" si="4"/>
        <v>1920000</v>
      </c>
      <c r="Q12" s="55">
        <f t="shared" si="3"/>
        <v>2000000</v>
      </c>
    </row>
    <row r="13" spans="1:24" s="26" customFormat="1" x14ac:dyDescent="0.15">
      <c r="A13" s="33">
        <v>4381</v>
      </c>
      <c r="B13" s="34"/>
      <c r="C13" s="35" t="s">
        <v>6</v>
      </c>
      <c r="D13" s="36">
        <v>0</v>
      </c>
      <c r="E13" s="23">
        <v>0</v>
      </c>
      <c r="F13" s="54">
        <v>0</v>
      </c>
      <c r="G13" s="55">
        <v>40000</v>
      </c>
      <c r="H13" s="36">
        <v>828000</v>
      </c>
      <c r="I13" s="96">
        <v>900000</v>
      </c>
      <c r="J13" s="54">
        <v>500000</v>
      </c>
      <c r="K13" s="55">
        <v>500000</v>
      </c>
      <c r="L13" s="20"/>
      <c r="M13" s="25"/>
      <c r="N13" s="54"/>
      <c r="O13" s="44"/>
      <c r="P13" s="54">
        <f t="shared" si="4"/>
        <v>1328000</v>
      </c>
      <c r="Q13" s="55">
        <f t="shared" si="3"/>
        <v>1440000</v>
      </c>
    </row>
    <row r="14" spans="1:24" s="26" customFormat="1" x14ac:dyDescent="0.15">
      <c r="A14" s="33">
        <v>4382</v>
      </c>
      <c r="B14" s="34"/>
      <c r="C14" s="35" t="s">
        <v>7</v>
      </c>
      <c r="D14" s="20"/>
      <c r="E14" s="23"/>
      <c r="F14" s="54">
        <v>450000</v>
      </c>
      <c r="G14" s="55">
        <v>450000</v>
      </c>
      <c r="H14" s="20"/>
      <c r="I14" s="96"/>
      <c r="J14" s="43"/>
      <c r="K14" s="44"/>
      <c r="L14" s="20"/>
      <c r="M14" s="25"/>
      <c r="N14" s="43"/>
      <c r="O14" s="44"/>
      <c r="P14" s="54">
        <f t="shared" si="4"/>
        <v>450000</v>
      </c>
      <c r="Q14" s="55">
        <f t="shared" si="3"/>
        <v>450000</v>
      </c>
    </row>
    <row r="15" spans="1:24" s="26" customFormat="1" x14ac:dyDescent="0.15">
      <c r="A15" s="33">
        <v>4351</v>
      </c>
      <c r="B15" s="34"/>
      <c r="C15" s="35" t="s">
        <v>195</v>
      </c>
      <c r="D15" s="20"/>
      <c r="E15" s="23"/>
      <c r="F15" s="54">
        <v>1984500</v>
      </c>
      <c r="G15" s="55">
        <v>2000000</v>
      </c>
      <c r="H15" s="36">
        <v>3198000</v>
      </c>
      <c r="I15" s="96">
        <v>3500000</v>
      </c>
      <c r="J15" s="43"/>
      <c r="K15" s="44"/>
      <c r="L15" s="20"/>
      <c r="M15" s="25"/>
      <c r="N15" s="54">
        <v>985000</v>
      </c>
      <c r="O15" s="103">
        <v>300000</v>
      </c>
      <c r="P15" s="54">
        <f t="shared" si="4"/>
        <v>6167500</v>
      </c>
      <c r="Q15" s="55">
        <f t="shared" si="3"/>
        <v>5800000</v>
      </c>
    </row>
    <row r="16" spans="1:24" s="26" customFormat="1" x14ac:dyDescent="0.15">
      <c r="A16" s="33">
        <v>4352</v>
      </c>
      <c r="B16" s="34"/>
      <c r="C16" s="35" t="s">
        <v>25</v>
      </c>
      <c r="D16" s="20"/>
      <c r="E16" s="23"/>
      <c r="F16" s="43"/>
      <c r="G16" s="44"/>
      <c r="H16" s="36">
        <v>320000</v>
      </c>
      <c r="I16" s="23">
        <v>300000</v>
      </c>
      <c r="J16" s="43"/>
      <c r="K16" s="44"/>
      <c r="L16" s="36">
        <v>190000</v>
      </c>
      <c r="M16" s="23">
        <v>150000</v>
      </c>
      <c r="N16" s="54">
        <v>440000</v>
      </c>
      <c r="O16" s="62">
        <v>400000</v>
      </c>
      <c r="P16" s="54">
        <f t="shared" si="4"/>
        <v>950000</v>
      </c>
      <c r="Q16" s="55">
        <f t="shared" si="3"/>
        <v>850000</v>
      </c>
    </row>
    <row r="17" spans="1:24" s="26" customFormat="1" x14ac:dyDescent="0.15">
      <c r="A17" s="33">
        <v>4361</v>
      </c>
      <c r="B17" s="34"/>
      <c r="C17" s="35" t="s">
        <v>26</v>
      </c>
      <c r="D17" s="20"/>
      <c r="E17" s="23"/>
      <c r="F17" s="43"/>
      <c r="G17" s="44"/>
      <c r="H17" s="20"/>
      <c r="I17" s="25"/>
      <c r="J17" s="43"/>
      <c r="K17" s="44"/>
      <c r="L17" s="20"/>
      <c r="M17" s="25"/>
      <c r="N17" s="43"/>
      <c r="O17" s="44"/>
      <c r="P17" s="54">
        <f t="shared" si="4"/>
        <v>0</v>
      </c>
      <c r="Q17" s="55">
        <f t="shared" si="3"/>
        <v>0</v>
      </c>
    </row>
    <row r="18" spans="1:24" s="26" customFormat="1" ht="14.25" thickBot="1" x14ac:dyDescent="0.2">
      <c r="A18" s="33">
        <v>4371</v>
      </c>
      <c r="B18" s="34"/>
      <c r="C18" s="58" t="s">
        <v>8</v>
      </c>
      <c r="D18" s="36">
        <v>172</v>
      </c>
      <c r="E18" s="23">
        <v>50</v>
      </c>
      <c r="F18" s="43"/>
      <c r="G18" s="44"/>
      <c r="H18" s="20"/>
      <c r="I18" s="25"/>
      <c r="J18" s="43"/>
      <c r="K18" s="44"/>
      <c r="L18" s="20"/>
      <c r="M18" s="25"/>
      <c r="N18" s="43"/>
      <c r="O18" s="44"/>
      <c r="P18" s="54">
        <f t="shared" si="4"/>
        <v>172</v>
      </c>
      <c r="Q18" s="55">
        <f t="shared" si="3"/>
        <v>50</v>
      </c>
    </row>
    <row r="19" spans="1:24" s="26" customFormat="1" ht="14.25" thickBot="1" x14ac:dyDescent="0.2">
      <c r="A19" s="33">
        <v>4379</v>
      </c>
      <c r="B19" s="34"/>
      <c r="C19" s="35" t="s">
        <v>162</v>
      </c>
      <c r="D19" s="36">
        <v>83720</v>
      </c>
      <c r="E19" s="23">
        <v>50000</v>
      </c>
      <c r="F19" s="43"/>
      <c r="G19" s="44"/>
      <c r="H19" s="20"/>
      <c r="I19" s="25"/>
      <c r="J19" s="43"/>
      <c r="K19" s="44"/>
      <c r="L19" s="20"/>
      <c r="M19" s="25"/>
      <c r="N19" s="61">
        <v>90000</v>
      </c>
      <c r="O19" s="44">
        <v>0</v>
      </c>
      <c r="P19" s="54">
        <f t="shared" si="4"/>
        <v>173720</v>
      </c>
      <c r="Q19" s="55">
        <f t="shared" si="3"/>
        <v>50000</v>
      </c>
      <c r="R19" s="37">
        <f>SUM(Q5:Q19)</f>
        <v>28890167</v>
      </c>
    </row>
    <row r="20" spans="1:24" s="26" customFormat="1" ht="14.25" thickBot="1" x14ac:dyDescent="0.2">
      <c r="A20" s="33">
        <v>6212</v>
      </c>
      <c r="B20" s="34"/>
      <c r="C20" s="35" t="s">
        <v>9</v>
      </c>
      <c r="D20" s="20"/>
      <c r="E20" s="25"/>
      <c r="F20" s="43"/>
      <c r="G20" s="44"/>
      <c r="H20" s="20"/>
      <c r="I20" s="25"/>
      <c r="J20" s="43"/>
      <c r="K20" s="44"/>
      <c r="L20" s="20"/>
      <c r="M20" s="25"/>
      <c r="N20" s="43"/>
      <c r="O20" s="44"/>
      <c r="P20" s="54"/>
      <c r="Q20" s="55"/>
      <c r="R20" s="37">
        <f>SUM(Q20:Q106)</f>
        <v>30009117</v>
      </c>
    </row>
    <row r="21" spans="1:24" s="26" customFormat="1" x14ac:dyDescent="0.15">
      <c r="A21" s="33"/>
      <c r="B21" s="34" t="s">
        <v>39</v>
      </c>
      <c r="C21" s="35" t="s">
        <v>28</v>
      </c>
      <c r="D21" s="36"/>
      <c r="E21" s="25"/>
      <c r="F21" s="43"/>
      <c r="G21" s="44"/>
      <c r="H21" s="20"/>
      <c r="I21" s="25"/>
      <c r="J21" s="43"/>
      <c r="K21" s="44"/>
      <c r="L21" s="20"/>
      <c r="M21" s="25"/>
      <c r="N21" s="43"/>
      <c r="O21" s="44"/>
      <c r="P21" s="54">
        <f t="shared" ref="P21:P22" si="5">D21+F21+H21+J21+L21+N21</f>
        <v>0</v>
      </c>
      <c r="Q21" s="55">
        <f t="shared" ref="Q21:Q22" si="6">E21+G21+I21+K21+M21+O21</f>
        <v>0</v>
      </c>
      <c r="X21" s="38">
        <f>Q21</f>
        <v>0</v>
      </c>
    </row>
    <row r="22" spans="1:24" s="26" customFormat="1" x14ac:dyDescent="0.15">
      <c r="A22" s="33"/>
      <c r="B22" s="34" t="s">
        <v>40</v>
      </c>
      <c r="C22" s="35" t="s">
        <v>29</v>
      </c>
      <c r="D22" s="36">
        <v>9903</v>
      </c>
      <c r="E22" s="23">
        <v>62000</v>
      </c>
      <c r="F22" s="43"/>
      <c r="G22" s="44"/>
      <c r="H22" s="20"/>
      <c r="I22" s="25"/>
      <c r="J22" s="43"/>
      <c r="K22" s="44"/>
      <c r="L22" s="20"/>
      <c r="M22" s="25"/>
      <c r="N22" s="43"/>
      <c r="O22" s="44"/>
      <c r="P22" s="54">
        <f t="shared" si="5"/>
        <v>9903</v>
      </c>
      <c r="Q22" s="55">
        <f t="shared" si="6"/>
        <v>62000</v>
      </c>
      <c r="S22" s="26">
        <f>$E22*0.24</f>
        <v>14880</v>
      </c>
      <c r="T22" s="26">
        <f>$E22*0.26</f>
        <v>16120</v>
      </c>
      <c r="U22" s="26">
        <f>$E22*0.1</f>
        <v>6200</v>
      </c>
      <c r="V22" s="26">
        <f>$E22*0.18</f>
        <v>11160</v>
      </c>
      <c r="W22" s="26">
        <f>$E22*0.1</f>
        <v>6200</v>
      </c>
      <c r="X22" s="26">
        <f>$E22*0.12</f>
        <v>7440</v>
      </c>
    </row>
    <row r="23" spans="1:24" s="26" customFormat="1" x14ac:dyDescent="0.15">
      <c r="A23" s="33">
        <v>6216</v>
      </c>
      <c r="B23" s="34"/>
      <c r="C23" s="35" t="s">
        <v>10</v>
      </c>
      <c r="D23" s="20"/>
      <c r="E23" s="25"/>
      <c r="F23" s="43"/>
      <c r="G23" s="44"/>
      <c r="H23" s="20"/>
      <c r="I23" s="25"/>
      <c r="J23" s="43"/>
      <c r="K23" s="44"/>
      <c r="L23" s="20"/>
      <c r="M23" s="25"/>
      <c r="N23" s="43"/>
      <c r="O23" s="44"/>
      <c r="P23" s="54"/>
      <c r="Q23" s="55"/>
    </row>
    <row r="24" spans="1:24" s="26" customFormat="1" x14ac:dyDescent="0.15">
      <c r="A24" s="33"/>
      <c r="B24" s="34" t="s">
        <v>39</v>
      </c>
      <c r="C24" s="35" t="s">
        <v>28</v>
      </c>
      <c r="D24" s="56">
        <v>4754</v>
      </c>
      <c r="E24" s="57">
        <v>5000</v>
      </c>
      <c r="F24" s="43"/>
      <c r="G24" s="44"/>
      <c r="H24" s="20"/>
      <c r="I24" s="25"/>
      <c r="J24" s="43"/>
      <c r="K24" s="44"/>
      <c r="L24" s="20"/>
      <c r="M24" s="25"/>
      <c r="N24" s="43"/>
      <c r="O24" s="44"/>
      <c r="P24" s="54">
        <f t="shared" ref="P24:P25" si="7">D24+F24+H24+J24+L24+N24</f>
        <v>4754</v>
      </c>
      <c r="Q24" s="55">
        <f t="shared" ref="Q24:Q25" si="8">E24+G24+I24+K24+M24+O24</f>
        <v>5000</v>
      </c>
      <c r="X24" s="38">
        <f>Q24</f>
        <v>5000</v>
      </c>
    </row>
    <row r="25" spans="1:24" s="26" customFormat="1" x14ac:dyDescent="0.15">
      <c r="A25" s="33"/>
      <c r="B25" s="34" t="s">
        <v>40</v>
      </c>
      <c r="C25" s="35" t="s">
        <v>29</v>
      </c>
      <c r="D25" s="36"/>
      <c r="E25" s="23">
        <v>50000</v>
      </c>
      <c r="F25" s="43"/>
      <c r="G25" s="44"/>
      <c r="H25" s="20"/>
      <c r="I25" s="25"/>
      <c r="J25" s="43"/>
      <c r="K25" s="44"/>
      <c r="L25" s="20"/>
      <c r="M25" s="25"/>
      <c r="N25" s="43"/>
      <c r="O25" s="44"/>
      <c r="P25" s="54">
        <f t="shared" si="7"/>
        <v>0</v>
      </c>
      <c r="Q25" s="55">
        <f t="shared" si="8"/>
        <v>50000</v>
      </c>
      <c r="S25" s="26">
        <f>$E25*0.24</f>
        <v>12000</v>
      </c>
      <c r="T25" s="26">
        <f>$E25*0.26</f>
        <v>13000</v>
      </c>
      <c r="U25" s="26">
        <f>$E25*0.1</f>
        <v>5000</v>
      </c>
      <c r="V25" s="26">
        <f>$E25*0.18</f>
        <v>9000</v>
      </c>
      <c r="W25" s="26">
        <f>$E25*0.1</f>
        <v>5000</v>
      </c>
      <c r="X25" s="26">
        <f>$E25*0.12</f>
        <v>6000</v>
      </c>
    </row>
    <row r="26" spans="1:24" s="26" customFormat="1" x14ac:dyDescent="0.15">
      <c r="A26" s="33">
        <v>6221</v>
      </c>
      <c r="B26" s="34"/>
      <c r="C26" s="35" t="s">
        <v>11</v>
      </c>
      <c r="D26" s="20"/>
      <c r="E26" s="25"/>
      <c r="F26" s="43"/>
      <c r="G26" s="44"/>
      <c r="H26" s="20"/>
      <c r="I26" s="25"/>
      <c r="J26" s="43"/>
      <c r="K26" s="44"/>
      <c r="L26" s="20"/>
      <c r="M26" s="25"/>
      <c r="N26" s="43"/>
      <c r="O26" s="44"/>
      <c r="P26" s="54"/>
      <c r="Q26" s="55"/>
    </row>
    <row r="27" spans="1:24" s="26" customFormat="1" x14ac:dyDescent="0.15">
      <c r="A27" s="33"/>
      <c r="B27" s="34" t="s">
        <v>39</v>
      </c>
      <c r="C27" s="35" t="s">
        <v>158</v>
      </c>
      <c r="D27" s="36">
        <v>804200</v>
      </c>
      <c r="E27" s="23">
        <v>1300000</v>
      </c>
      <c r="F27" s="43"/>
      <c r="G27" s="44"/>
      <c r="H27" s="20"/>
      <c r="I27" s="25"/>
      <c r="J27" s="43"/>
      <c r="K27" s="44"/>
      <c r="L27" s="20"/>
      <c r="M27" s="25"/>
      <c r="N27" s="43"/>
      <c r="O27" s="44"/>
      <c r="P27" s="54">
        <f t="shared" ref="P27:P28" si="9">D27+F27+H27+J27+L27+N27</f>
        <v>804200</v>
      </c>
      <c r="Q27" s="55">
        <f t="shared" ref="Q27:Q28" si="10">E27+G27+I27+K27+M27+O27</f>
        <v>1300000</v>
      </c>
      <c r="X27" s="38">
        <f>Q27</f>
        <v>1300000</v>
      </c>
    </row>
    <row r="28" spans="1:24" s="26" customFormat="1" x14ac:dyDescent="0.15">
      <c r="A28" s="33"/>
      <c r="B28" s="34" t="s">
        <v>40</v>
      </c>
      <c r="C28" s="35" t="s">
        <v>29</v>
      </c>
      <c r="D28" s="20"/>
      <c r="E28" s="25"/>
      <c r="F28" s="43"/>
      <c r="G28" s="44"/>
      <c r="H28" s="20"/>
      <c r="I28" s="25"/>
      <c r="J28" s="43"/>
      <c r="K28" s="44"/>
      <c r="L28" s="20"/>
      <c r="M28" s="25"/>
      <c r="N28" s="43"/>
      <c r="O28" s="44"/>
      <c r="P28" s="54">
        <f t="shared" si="9"/>
        <v>0</v>
      </c>
      <c r="Q28" s="55">
        <f t="shared" si="10"/>
        <v>0</v>
      </c>
      <c r="S28" s="26">
        <f>$E28*0.24</f>
        <v>0</v>
      </c>
      <c r="T28" s="26">
        <f>$E28*0.26</f>
        <v>0</v>
      </c>
      <c r="U28" s="26">
        <f>$E28*0.1</f>
        <v>0</v>
      </c>
      <c r="V28" s="26">
        <f>$E28*0.18</f>
        <v>0</v>
      </c>
      <c r="W28" s="26">
        <f>$E28*0.1</f>
        <v>0</v>
      </c>
      <c r="X28" s="26">
        <f>$E28*0.12</f>
        <v>0</v>
      </c>
    </row>
    <row r="29" spans="1:24" s="26" customFormat="1" x14ac:dyDescent="0.15">
      <c r="A29" s="33">
        <v>6222</v>
      </c>
      <c r="B29" s="34"/>
      <c r="C29" s="35" t="s">
        <v>12</v>
      </c>
      <c r="D29" s="20"/>
      <c r="E29" s="25"/>
      <c r="F29" s="43"/>
      <c r="G29" s="44"/>
      <c r="H29" s="20"/>
      <c r="I29" s="25"/>
      <c r="J29" s="43"/>
      <c r="K29" s="44"/>
      <c r="L29" s="20"/>
      <c r="M29" s="25"/>
      <c r="N29" s="43"/>
      <c r="O29" s="44"/>
      <c r="P29" s="54"/>
      <c r="Q29" s="55"/>
    </row>
    <row r="30" spans="1:24" s="26" customFormat="1" x14ac:dyDescent="0.15">
      <c r="A30" s="33"/>
      <c r="B30" s="34" t="s">
        <v>39</v>
      </c>
      <c r="C30" s="35" t="s">
        <v>28</v>
      </c>
      <c r="D30" s="20"/>
      <c r="E30" s="25"/>
      <c r="F30" s="43"/>
      <c r="G30" s="44"/>
      <c r="H30" s="20"/>
      <c r="I30" s="25"/>
      <c r="J30" s="43"/>
      <c r="K30" s="44"/>
      <c r="L30" s="20"/>
      <c r="M30" s="25"/>
      <c r="N30" s="43"/>
      <c r="O30" s="44"/>
      <c r="P30" s="54">
        <f t="shared" ref="P30:P31" si="11">D30+F30+H30+J30+L30+N30</f>
        <v>0</v>
      </c>
      <c r="Q30" s="55">
        <f t="shared" ref="Q30:Q31" si="12">E30+G30+I30+K30+M30+O30</f>
        <v>0</v>
      </c>
      <c r="X30" s="38">
        <f>Q30</f>
        <v>0</v>
      </c>
    </row>
    <row r="31" spans="1:24" s="26" customFormat="1" x14ac:dyDescent="0.15">
      <c r="A31" s="33"/>
      <c r="B31" s="34" t="s">
        <v>40</v>
      </c>
      <c r="C31" s="35" t="s">
        <v>29</v>
      </c>
      <c r="D31" s="36">
        <v>3486</v>
      </c>
      <c r="E31" s="23">
        <v>50000</v>
      </c>
      <c r="F31" s="43"/>
      <c r="G31" s="44"/>
      <c r="H31" s="20"/>
      <c r="I31" s="25"/>
      <c r="J31" s="43"/>
      <c r="K31" s="44"/>
      <c r="L31" s="20"/>
      <c r="M31" s="25"/>
      <c r="N31" s="43"/>
      <c r="O31" s="44"/>
      <c r="P31" s="54">
        <f t="shared" si="11"/>
        <v>3486</v>
      </c>
      <c r="Q31" s="55">
        <f t="shared" si="12"/>
        <v>50000</v>
      </c>
      <c r="S31" s="26">
        <f>$E31*0.24</f>
        <v>12000</v>
      </c>
      <c r="T31" s="26">
        <f>$E31*0.26</f>
        <v>13000</v>
      </c>
      <c r="U31" s="26">
        <f>$E31*0.1</f>
        <v>5000</v>
      </c>
      <c r="V31" s="26">
        <f>$E31*0.18</f>
        <v>9000</v>
      </c>
      <c r="W31" s="26">
        <f>$E31*0.1</f>
        <v>5000</v>
      </c>
      <c r="X31" s="26">
        <f>$E31*0.12</f>
        <v>6000</v>
      </c>
    </row>
    <row r="32" spans="1:24" s="26" customFormat="1" x14ac:dyDescent="0.15">
      <c r="A32" s="33">
        <v>6223</v>
      </c>
      <c r="B32" s="34"/>
      <c r="C32" s="35" t="s">
        <v>13</v>
      </c>
      <c r="D32" s="20"/>
      <c r="E32" s="23"/>
      <c r="F32" s="43"/>
      <c r="G32" s="44"/>
      <c r="H32" s="20"/>
      <c r="I32" s="25"/>
      <c r="J32" s="43"/>
      <c r="K32" s="44"/>
      <c r="L32" s="20"/>
      <c r="M32" s="25"/>
      <c r="N32" s="43"/>
      <c r="O32" s="44"/>
      <c r="P32" s="54"/>
      <c r="Q32" s="55"/>
    </row>
    <row r="33" spans="1:24" s="26" customFormat="1" x14ac:dyDescent="0.15">
      <c r="A33" s="33"/>
      <c r="B33" s="34" t="s">
        <v>39</v>
      </c>
      <c r="C33" s="35" t="s">
        <v>28</v>
      </c>
      <c r="D33" s="36">
        <v>396865</v>
      </c>
      <c r="E33" s="23">
        <v>500000</v>
      </c>
      <c r="F33" s="43"/>
      <c r="G33" s="44"/>
      <c r="H33" s="20"/>
      <c r="I33" s="25"/>
      <c r="J33" s="43"/>
      <c r="K33" s="44"/>
      <c r="L33" s="20"/>
      <c r="M33" s="25"/>
      <c r="N33" s="43"/>
      <c r="O33" s="44"/>
      <c r="P33" s="54">
        <f t="shared" ref="P33:P34" si="13">D33+F33+H33+J33+L33+N33</f>
        <v>396865</v>
      </c>
      <c r="Q33" s="55">
        <f t="shared" ref="Q33:Q34" si="14">E33+G33+I33+K33+M33+O33</f>
        <v>500000</v>
      </c>
      <c r="X33" s="38">
        <f>Q33</f>
        <v>500000</v>
      </c>
    </row>
    <row r="34" spans="1:24" s="26" customFormat="1" x14ac:dyDescent="0.15">
      <c r="A34" s="33"/>
      <c r="B34" s="34" t="s">
        <v>40</v>
      </c>
      <c r="C34" s="35" t="s">
        <v>156</v>
      </c>
      <c r="D34" s="36">
        <v>783042</v>
      </c>
      <c r="E34" s="23">
        <v>1200000</v>
      </c>
      <c r="F34" s="43"/>
      <c r="G34" s="44"/>
      <c r="H34" s="20"/>
      <c r="I34" s="25"/>
      <c r="J34" s="43"/>
      <c r="K34" s="44"/>
      <c r="L34" s="20"/>
      <c r="M34" s="25"/>
      <c r="N34" s="43"/>
      <c r="O34" s="44"/>
      <c r="P34" s="54">
        <f t="shared" si="13"/>
        <v>783042</v>
      </c>
      <c r="Q34" s="55">
        <f t="shared" si="14"/>
        <v>1200000</v>
      </c>
      <c r="S34" s="26">
        <f>$E34*0.24</f>
        <v>288000</v>
      </c>
      <c r="T34" s="26">
        <f>$E34*0.26</f>
        <v>312000</v>
      </c>
      <c r="U34" s="26">
        <f>$E34*0.1</f>
        <v>120000</v>
      </c>
      <c r="V34" s="26">
        <f>$E34*0.18</f>
        <v>216000</v>
      </c>
      <c r="W34" s="26">
        <f>$E34*0.1</f>
        <v>120000</v>
      </c>
      <c r="X34" s="26">
        <f>$E34*0.12</f>
        <v>144000</v>
      </c>
    </row>
    <row r="35" spans="1:24" s="26" customFormat="1" x14ac:dyDescent="0.15">
      <c r="A35" s="33">
        <v>6224</v>
      </c>
      <c r="B35" s="34"/>
      <c r="C35" s="35" t="s">
        <v>14</v>
      </c>
      <c r="D35" s="20"/>
      <c r="E35" s="25"/>
      <c r="F35" s="43"/>
      <c r="G35" s="44"/>
      <c r="H35" s="20"/>
      <c r="I35" s="25"/>
      <c r="J35" s="43"/>
      <c r="K35" s="44"/>
      <c r="L35" s="20"/>
      <c r="M35" s="25"/>
      <c r="N35" s="43"/>
      <c r="O35" s="44"/>
      <c r="P35" s="54"/>
      <c r="Q35" s="55"/>
    </row>
    <row r="36" spans="1:24" s="26" customFormat="1" x14ac:dyDescent="0.15">
      <c r="A36" s="33"/>
      <c r="B36" s="34" t="s">
        <v>39</v>
      </c>
      <c r="C36" s="35" t="s">
        <v>28</v>
      </c>
      <c r="D36" s="36">
        <v>9450</v>
      </c>
      <c r="E36" s="23">
        <v>50000</v>
      </c>
      <c r="F36" s="43"/>
      <c r="G36" s="44"/>
      <c r="H36" s="20"/>
      <c r="I36" s="25"/>
      <c r="J36" s="43"/>
      <c r="K36" s="44"/>
      <c r="L36" s="20"/>
      <c r="M36" s="25"/>
      <c r="N36" s="43"/>
      <c r="O36" s="44"/>
      <c r="P36" s="54">
        <f t="shared" ref="P36:P37" si="15">D36+F36+H36+J36+L36+N36</f>
        <v>9450</v>
      </c>
      <c r="Q36" s="55">
        <f t="shared" ref="Q36:Q37" si="16">E36+G36+I36+K36+M36+O36</f>
        <v>50000</v>
      </c>
      <c r="X36" s="38">
        <f>Q36</f>
        <v>50000</v>
      </c>
    </row>
    <row r="37" spans="1:24" s="26" customFormat="1" x14ac:dyDescent="0.15">
      <c r="A37" s="33"/>
      <c r="B37" s="34" t="s">
        <v>40</v>
      </c>
      <c r="C37" s="35" t="s">
        <v>157</v>
      </c>
      <c r="D37" s="36">
        <v>370729</v>
      </c>
      <c r="E37" s="23">
        <v>600000</v>
      </c>
      <c r="F37" s="43"/>
      <c r="G37" s="44"/>
      <c r="H37" s="20"/>
      <c r="I37" s="25"/>
      <c r="J37" s="43"/>
      <c r="K37" s="44"/>
      <c r="L37" s="20"/>
      <c r="M37" s="25"/>
      <c r="N37" s="43"/>
      <c r="O37" s="44"/>
      <c r="P37" s="54">
        <f t="shared" si="15"/>
        <v>370729</v>
      </c>
      <c r="Q37" s="55">
        <f t="shared" si="16"/>
        <v>600000</v>
      </c>
      <c r="S37" s="26">
        <f>$E37*0.24</f>
        <v>144000</v>
      </c>
      <c r="T37" s="26">
        <f>$E37*0.26</f>
        <v>156000</v>
      </c>
      <c r="U37" s="26">
        <f>$E37*0.1</f>
        <v>60000</v>
      </c>
      <c r="V37" s="26">
        <f>$E37*0.18</f>
        <v>108000</v>
      </c>
      <c r="W37" s="26">
        <f>$E37*0.1</f>
        <v>60000</v>
      </c>
      <c r="X37" s="26">
        <f>$E37*0.12</f>
        <v>72000</v>
      </c>
    </row>
    <row r="38" spans="1:24" s="26" customFormat="1" x14ac:dyDescent="0.15">
      <c r="A38" s="33">
        <v>6261</v>
      </c>
      <c r="B38" s="34"/>
      <c r="C38" s="35" t="s">
        <v>41</v>
      </c>
      <c r="D38" s="20"/>
      <c r="E38" s="25"/>
      <c r="F38" s="43"/>
      <c r="G38" s="44"/>
      <c r="H38" s="20"/>
      <c r="I38" s="25"/>
      <c r="J38" s="43"/>
      <c r="K38" s="44"/>
      <c r="L38" s="20"/>
      <c r="M38" s="25"/>
      <c r="N38" s="43"/>
      <c r="O38" s="44"/>
      <c r="P38" s="54"/>
      <c r="Q38" s="55"/>
    </row>
    <row r="39" spans="1:24" s="26" customFormat="1" x14ac:dyDescent="0.15">
      <c r="A39" s="33"/>
      <c r="B39" s="34" t="s">
        <v>39</v>
      </c>
      <c r="C39" s="35" t="s">
        <v>28</v>
      </c>
      <c r="D39" s="20"/>
      <c r="E39" s="25"/>
      <c r="F39" s="43"/>
      <c r="G39" s="44"/>
      <c r="H39" s="20"/>
      <c r="I39" s="25"/>
      <c r="J39" s="43"/>
      <c r="K39" s="44"/>
      <c r="L39" s="20"/>
      <c r="M39" s="25"/>
      <c r="N39" s="43"/>
      <c r="O39" s="44"/>
      <c r="P39" s="54">
        <f t="shared" ref="P39:P40" si="17">D39+F39+H39+J39+L39+N39</f>
        <v>0</v>
      </c>
      <c r="Q39" s="55">
        <f t="shared" ref="Q39:Q40" si="18">E39+G39+I39+K39+M39+O39</f>
        <v>0</v>
      </c>
      <c r="X39" s="38">
        <f>Q39</f>
        <v>0</v>
      </c>
    </row>
    <row r="40" spans="1:24" s="26" customFormat="1" x14ac:dyDescent="0.15">
      <c r="A40" s="33"/>
      <c r="B40" s="34" t="s">
        <v>40</v>
      </c>
      <c r="C40" s="35" t="s">
        <v>29</v>
      </c>
      <c r="D40" s="20"/>
      <c r="E40" s="25"/>
      <c r="F40" s="43"/>
      <c r="G40" s="44"/>
      <c r="H40" s="20"/>
      <c r="I40" s="25"/>
      <c r="J40" s="43"/>
      <c r="K40" s="44"/>
      <c r="L40" s="20"/>
      <c r="M40" s="25"/>
      <c r="N40" s="43"/>
      <c r="O40" s="44"/>
      <c r="P40" s="54">
        <f t="shared" si="17"/>
        <v>0</v>
      </c>
      <c r="Q40" s="55">
        <f t="shared" si="18"/>
        <v>0</v>
      </c>
      <c r="S40" s="26">
        <f>$E40*0.24</f>
        <v>0</v>
      </c>
      <c r="T40" s="26">
        <f>$E40*0.26</f>
        <v>0</v>
      </c>
      <c r="U40" s="26">
        <f>$E40*0.1</f>
        <v>0</v>
      </c>
      <c r="V40" s="26">
        <f>$E40*0.18</f>
        <v>0</v>
      </c>
      <c r="W40" s="26">
        <f>$E40*0.1</f>
        <v>0</v>
      </c>
      <c r="X40" s="26">
        <f>$E40*0.12</f>
        <v>0</v>
      </c>
    </row>
    <row r="41" spans="1:24" s="26" customFormat="1" x14ac:dyDescent="0.15">
      <c r="A41" s="33">
        <v>6226</v>
      </c>
      <c r="B41" s="34"/>
      <c r="C41" s="35" t="s">
        <v>15</v>
      </c>
      <c r="D41" s="20"/>
      <c r="E41" s="25"/>
      <c r="F41" s="43"/>
      <c r="G41" s="44"/>
      <c r="H41" s="20"/>
      <c r="I41" s="25"/>
      <c r="J41" s="43"/>
      <c r="K41" s="44"/>
      <c r="L41" s="20"/>
      <c r="M41" s="25"/>
      <c r="N41" s="43"/>
      <c r="O41" s="44"/>
      <c r="P41" s="54"/>
      <c r="Q41" s="55"/>
    </row>
    <row r="42" spans="1:24" s="26" customFormat="1" x14ac:dyDescent="0.15">
      <c r="A42" s="33"/>
      <c r="B42" s="34" t="s">
        <v>39</v>
      </c>
      <c r="C42" s="35" t="s">
        <v>28</v>
      </c>
      <c r="D42" s="20"/>
      <c r="E42" s="25"/>
      <c r="F42" s="43"/>
      <c r="G42" s="44"/>
      <c r="H42" s="20"/>
      <c r="I42" s="25"/>
      <c r="J42" s="43"/>
      <c r="K42" s="44"/>
      <c r="L42" s="20"/>
      <c r="M42" s="25"/>
      <c r="N42" s="43"/>
      <c r="O42" s="44"/>
      <c r="P42" s="54">
        <f t="shared" ref="P42:P43" si="19">D42+F42+H42+J42+L42+N42</f>
        <v>0</v>
      </c>
      <c r="Q42" s="55">
        <f t="shared" ref="Q42:Q43" si="20">E42+G42+I42+K42+M42+O42</f>
        <v>0</v>
      </c>
      <c r="X42" s="38">
        <f>Q42</f>
        <v>0</v>
      </c>
    </row>
    <row r="43" spans="1:24" s="26" customFormat="1" x14ac:dyDescent="0.15">
      <c r="A43" s="33"/>
      <c r="B43" s="34" t="s">
        <v>40</v>
      </c>
      <c r="C43" s="35" t="s">
        <v>29</v>
      </c>
      <c r="D43" s="36">
        <v>134521</v>
      </c>
      <c r="E43" s="23">
        <v>180000</v>
      </c>
      <c r="F43" s="43"/>
      <c r="G43" s="44"/>
      <c r="H43" s="20"/>
      <c r="I43" s="25"/>
      <c r="J43" s="43"/>
      <c r="K43" s="44"/>
      <c r="L43" s="20"/>
      <c r="M43" s="25"/>
      <c r="N43" s="43"/>
      <c r="O43" s="44"/>
      <c r="P43" s="54">
        <f t="shared" si="19"/>
        <v>134521</v>
      </c>
      <c r="Q43" s="55">
        <f t="shared" si="20"/>
        <v>180000</v>
      </c>
      <c r="S43" s="26">
        <f>$E43*0.24</f>
        <v>43200</v>
      </c>
      <c r="T43" s="26">
        <f>$E43*0.26</f>
        <v>46800</v>
      </c>
      <c r="U43" s="26">
        <f>$E43*0.1</f>
        <v>18000</v>
      </c>
      <c r="V43" s="26">
        <f>$E43*0.18</f>
        <v>32400</v>
      </c>
      <c r="W43" s="26">
        <f>$E43*0.1</f>
        <v>18000</v>
      </c>
      <c r="X43" s="26">
        <f>$E43*0.12</f>
        <v>21600</v>
      </c>
    </row>
    <row r="44" spans="1:24" s="26" customFormat="1" x14ac:dyDescent="0.15">
      <c r="A44" s="33">
        <v>6227</v>
      </c>
      <c r="B44" s="34"/>
      <c r="C44" s="35" t="s">
        <v>42</v>
      </c>
      <c r="D44" s="20"/>
      <c r="E44" s="25"/>
      <c r="F44" s="43"/>
      <c r="G44" s="44"/>
      <c r="H44" s="20"/>
      <c r="I44" s="25"/>
      <c r="J44" s="43"/>
      <c r="K44" s="44"/>
      <c r="L44" s="20"/>
      <c r="M44" s="25"/>
      <c r="N44" s="43"/>
      <c r="O44" s="44"/>
      <c r="P44" s="54"/>
      <c r="Q44" s="55"/>
    </row>
    <row r="45" spans="1:24" s="26" customFormat="1" x14ac:dyDescent="0.15">
      <c r="A45" s="33"/>
      <c r="B45" s="34" t="s">
        <v>39</v>
      </c>
      <c r="C45" s="35" t="s">
        <v>28</v>
      </c>
      <c r="D45" s="20"/>
      <c r="E45" s="25"/>
      <c r="F45" s="43"/>
      <c r="G45" s="44"/>
      <c r="H45" s="20"/>
      <c r="I45" s="25"/>
      <c r="J45" s="43"/>
      <c r="K45" s="44"/>
      <c r="L45" s="20"/>
      <c r="M45" s="25"/>
      <c r="N45" s="43"/>
      <c r="O45" s="44"/>
      <c r="P45" s="54">
        <f t="shared" ref="P45:P46" si="21">D45+F45+H45+J45+L45+N45</f>
        <v>0</v>
      </c>
      <c r="Q45" s="55">
        <f t="shared" ref="Q45:Q46" si="22">E45+G45+I45+K45+M45+O45</f>
        <v>0</v>
      </c>
      <c r="X45" s="38">
        <f>Q45</f>
        <v>0</v>
      </c>
    </row>
    <row r="46" spans="1:24" s="26" customFormat="1" x14ac:dyDescent="0.15">
      <c r="A46" s="33"/>
      <c r="B46" s="34" t="s">
        <v>40</v>
      </c>
      <c r="C46" s="35" t="s">
        <v>29</v>
      </c>
      <c r="D46" s="36">
        <v>206010</v>
      </c>
      <c r="E46" s="23">
        <v>300000</v>
      </c>
      <c r="F46" s="43"/>
      <c r="G46" s="44"/>
      <c r="H46" s="20"/>
      <c r="I46" s="25"/>
      <c r="J46" s="43"/>
      <c r="K46" s="44"/>
      <c r="L46" s="20"/>
      <c r="M46" s="25"/>
      <c r="N46" s="43"/>
      <c r="O46" s="44"/>
      <c r="P46" s="54">
        <f t="shared" si="21"/>
        <v>206010</v>
      </c>
      <c r="Q46" s="55">
        <f t="shared" si="22"/>
        <v>300000</v>
      </c>
      <c r="S46" s="26">
        <f>$E46*0.24</f>
        <v>72000</v>
      </c>
      <c r="T46" s="26">
        <f>$E46*0.26</f>
        <v>78000</v>
      </c>
      <c r="U46" s="26">
        <f>$E46*0.1</f>
        <v>30000</v>
      </c>
      <c r="V46" s="26">
        <f>$E46*0.18</f>
        <v>54000</v>
      </c>
      <c r="W46" s="26">
        <f>$E46*0.1</f>
        <v>30000</v>
      </c>
      <c r="X46" s="26">
        <f>$E46*0.12</f>
        <v>36000</v>
      </c>
    </row>
    <row r="47" spans="1:24" s="26" customFormat="1" x14ac:dyDescent="0.15">
      <c r="A47" s="33">
        <v>6228</v>
      </c>
      <c r="B47" s="34"/>
      <c r="C47" s="35" t="s">
        <v>16</v>
      </c>
      <c r="D47" s="20"/>
      <c r="E47" s="23"/>
      <c r="F47" s="43"/>
      <c r="G47" s="44"/>
      <c r="H47" s="20"/>
      <c r="I47" s="25"/>
      <c r="J47" s="43"/>
      <c r="K47" s="44"/>
      <c r="L47" s="20"/>
      <c r="M47" s="25"/>
      <c r="N47" s="43"/>
      <c r="O47" s="44"/>
      <c r="P47" s="54"/>
      <c r="Q47" s="55"/>
    </row>
    <row r="48" spans="1:24" s="26" customFormat="1" x14ac:dyDescent="0.15">
      <c r="A48" s="33"/>
      <c r="B48" s="34" t="s">
        <v>39</v>
      </c>
      <c r="C48" s="35" t="s">
        <v>28</v>
      </c>
      <c r="D48" s="36">
        <v>0</v>
      </c>
      <c r="E48" s="23">
        <v>10000</v>
      </c>
      <c r="F48" s="43"/>
      <c r="G48" s="44"/>
      <c r="H48" s="20"/>
      <c r="I48" s="25"/>
      <c r="J48" s="43"/>
      <c r="K48" s="44"/>
      <c r="L48" s="20"/>
      <c r="M48" s="25"/>
      <c r="N48" s="43"/>
      <c r="O48" s="44"/>
      <c r="P48" s="54">
        <f t="shared" ref="P48:P49" si="23">D48+F48+H48+J48+L48+N48</f>
        <v>0</v>
      </c>
      <c r="Q48" s="55">
        <f t="shared" ref="Q48:Q49" si="24">E48+G48+I48+K48+M48+O48</f>
        <v>10000</v>
      </c>
      <c r="X48" s="38">
        <f>Q48</f>
        <v>10000</v>
      </c>
    </row>
    <row r="49" spans="1:24" s="26" customFormat="1" x14ac:dyDescent="0.15">
      <c r="A49" s="33"/>
      <c r="B49" s="34" t="s">
        <v>40</v>
      </c>
      <c r="C49" s="35" t="s">
        <v>29</v>
      </c>
      <c r="D49" s="20"/>
      <c r="E49" s="25"/>
      <c r="F49" s="43"/>
      <c r="G49" s="44"/>
      <c r="H49" s="20"/>
      <c r="I49" s="25"/>
      <c r="J49" s="43"/>
      <c r="K49" s="44"/>
      <c r="L49" s="20"/>
      <c r="M49" s="25"/>
      <c r="N49" s="43"/>
      <c r="O49" s="44"/>
      <c r="P49" s="54">
        <f t="shared" si="23"/>
        <v>0</v>
      </c>
      <c r="Q49" s="55">
        <f t="shared" si="24"/>
        <v>0</v>
      </c>
      <c r="S49" s="26">
        <f>$E49*0.24</f>
        <v>0</v>
      </c>
      <c r="T49" s="26">
        <f>$E49*0.26</f>
        <v>0</v>
      </c>
      <c r="U49" s="26">
        <f>$E49*0.1</f>
        <v>0</v>
      </c>
      <c r="V49" s="26">
        <f>$E49*0.18</f>
        <v>0</v>
      </c>
      <c r="W49" s="26">
        <f>$E49*0.1</f>
        <v>0</v>
      </c>
      <c r="X49" s="26">
        <f>$E49*0.12</f>
        <v>0</v>
      </c>
    </row>
    <row r="50" spans="1:24" s="26" customFormat="1" x14ac:dyDescent="0.15">
      <c r="A50" s="33">
        <v>6231</v>
      </c>
      <c r="B50" s="34"/>
      <c r="C50" s="35" t="s">
        <v>17</v>
      </c>
      <c r="D50" s="20"/>
      <c r="E50" s="25"/>
      <c r="F50" s="43"/>
      <c r="G50" s="44"/>
      <c r="H50" s="20"/>
      <c r="I50" s="25"/>
      <c r="J50" s="43"/>
      <c r="K50" s="44"/>
      <c r="L50" s="20"/>
      <c r="M50" s="25"/>
      <c r="N50" s="43"/>
      <c r="O50" s="44"/>
      <c r="P50" s="54"/>
      <c r="Q50" s="55"/>
    </row>
    <row r="51" spans="1:24" s="26" customFormat="1" x14ac:dyDescent="0.15">
      <c r="A51" s="33"/>
      <c r="B51" s="34" t="s">
        <v>39</v>
      </c>
      <c r="C51" s="35" t="s">
        <v>28</v>
      </c>
      <c r="D51" s="20"/>
      <c r="E51" s="25"/>
      <c r="F51" s="43"/>
      <c r="G51" s="44"/>
      <c r="H51" s="20"/>
      <c r="I51" s="25"/>
      <c r="J51" s="43"/>
      <c r="K51" s="44"/>
      <c r="L51" s="20"/>
      <c r="M51" s="25"/>
      <c r="N51" s="43"/>
      <c r="O51" s="44"/>
      <c r="P51" s="54">
        <f t="shared" ref="P51:P52" si="25">D51+F51+H51+J51+L51+N51</f>
        <v>0</v>
      </c>
      <c r="Q51" s="55">
        <f t="shared" ref="Q51:Q52" si="26">E51+G51+I51+K51+M51+O51</f>
        <v>0</v>
      </c>
      <c r="X51" s="38">
        <f>Q51</f>
        <v>0</v>
      </c>
    </row>
    <row r="52" spans="1:24" s="26" customFormat="1" x14ac:dyDescent="0.15">
      <c r="A52" s="33"/>
      <c r="B52" s="34" t="s">
        <v>40</v>
      </c>
      <c r="C52" s="35" t="s">
        <v>29</v>
      </c>
      <c r="D52" s="36">
        <v>14435</v>
      </c>
      <c r="E52" s="23">
        <v>30000</v>
      </c>
      <c r="F52" s="43"/>
      <c r="G52" s="44"/>
      <c r="H52" s="20"/>
      <c r="I52" s="25"/>
      <c r="J52" s="43"/>
      <c r="K52" s="44"/>
      <c r="L52" s="20"/>
      <c r="M52" s="25"/>
      <c r="N52" s="43"/>
      <c r="O52" s="44"/>
      <c r="P52" s="54">
        <f t="shared" si="25"/>
        <v>14435</v>
      </c>
      <c r="Q52" s="55">
        <f t="shared" si="26"/>
        <v>30000</v>
      </c>
      <c r="S52" s="26">
        <f>$E52*0.24</f>
        <v>7200</v>
      </c>
      <c r="T52" s="26">
        <f>$E52*0.26</f>
        <v>7800</v>
      </c>
      <c r="U52" s="26">
        <f>$E52*0.1</f>
        <v>3000</v>
      </c>
      <c r="V52" s="26">
        <f>$E52*0.18</f>
        <v>5400</v>
      </c>
      <c r="W52" s="26">
        <f>$E52*0.1</f>
        <v>3000</v>
      </c>
      <c r="X52" s="26">
        <f>$E52*0.12</f>
        <v>3600</v>
      </c>
    </row>
    <row r="53" spans="1:24" s="26" customFormat="1" x14ac:dyDescent="0.15">
      <c r="A53" s="33">
        <v>6232</v>
      </c>
      <c r="B53" s="34"/>
      <c r="C53" s="35" t="s">
        <v>18</v>
      </c>
      <c r="D53" s="20"/>
      <c r="E53" s="25"/>
      <c r="F53" s="43"/>
      <c r="G53" s="44"/>
      <c r="H53" s="20"/>
      <c r="I53" s="25"/>
      <c r="J53" s="43"/>
      <c r="K53" s="44"/>
      <c r="L53" s="20"/>
      <c r="M53" s="25"/>
      <c r="N53" s="43"/>
      <c r="O53" s="44"/>
      <c r="P53" s="54"/>
      <c r="Q53" s="55"/>
    </row>
    <row r="54" spans="1:24" s="26" customFormat="1" x14ac:dyDescent="0.15">
      <c r="A54" s="33"/>
      <c r="B54" s="34" t="s">
        <v>39</v>
      </c>
      <c r="C54" s="35" t="s">
        <v>28</v>
      </c>
      <c r="D54" s="56">
        <v>2460</v>
      </c>
      <c r="E54" s="57">
        <v>5000</v>
      </c>
      <c r="F54" s="43"/>
      <c r="G54" s="44"/>
      <c r="H54" s="20"/>
      <c r="I54" s="25"/>
      <c r="J54" s="43"/>
      <c r="K54" s="44"/>
      <c r="L54" s="20"/>
      <c r="M54" s="25"/>
      <c r="N54" s="43"/>
      <c r="O54" s="44"/>
      <c r="P54" s="54">
        <f t="shared" ref="P54:P55" si="27">D54+F54+H54+J54+L54+N54</f>
        <v>2460</v>
      </c>
      <c r="Q54" s="55">
        <f t="shared" ref="Q54:Q55" si="28">E54+G54+I54+K54+M54+O54</f>
        <v>5000</v>
      </c>
      <c r="X54" s="38">
        <f>Q54</f>
        <v>5000</v>
      </c>
    </row>
    <row r="55" spans="1:24" s="26" customFormat="1" x14ac:dyDescent="0.15">
      <c r="A55" s="33"/>
      <c r="B55" s="34" t="s">
        <v>40</v>
      </c>
      <c r="C55" s="35" t="s">
        <v>29</v>
      </c>
      <c r="D55" s="36">
        <v>92324</v>
      </c>
      <c r="E55" s="23">
        <v>500000</v>
      </c>
      <c r="F55" s="43"/>
      <c r="G55" s="44"/>
      <c r="H55" s="20"/>
      <c r="I55" s="25"/>
      <c r="J55" s="43"/>
      <c r="K55" s="44"/>
      <c r="L55" s="20"/>
      <c r="M55" s="25"/>
      <c r="N55" s="43"/>
      <c r="O55" s="44"/>
      <c r="P55" s="54">
        <f t="shared" si="27"/>
        <v>92324</v>
      </c>
      <c r="Q55" s="55">
        <f t="shared" si="28"/>
        <v>500000</v>
      </c>
      <c r="S55" s="26">
        <f>$E55*0.24</f>
        <v>120000</v>
      </c>
      <c r="T55" s="26">
        <f>$E55*0.26</f>
        <v>130000</v>
      </c>
      <c r="U55" s="26">
        <f>$E55*0.1</f>
        <v>50000</v>
      </c>
      <c r="V55" s="26">
        <f>$E55*0.18</f>
        <v>90000</v>
      </c>
      <c r="W55" s="26">
        <f>$E55*0.1</f>
        <v>50000</v>
      </c>
      <c r="X55" s="26">
        <f>$E55*0.12</f>
        <v>60000</v>
      </c>
    </row>
    <row r="56" spans="1:24" s="26" customFormat="1" x14ac:dyDescent="0.15">
      <c r="A56" s="33">
        <v>6233</v>
      </c>
      <c r="B56" s="34"/>
      <c r="C56" s="35" t="s">
        <v>19</v>
      </c>
      <c r="D56" s="20"/>
      <c r="E56" s="25"/>
      <c r="F56" s="43"/>
      <c r="G56" s="44"/>
      <c r="H56" s="20"/>
      <c r="I56" s="25"/>
      <c r="J56" s="43"/>
      <c r="K56" s="44"/>
      <c r="L56" s="20"/>
      <c r="M56" s="25"/>
      <c r="N56" s="43"/>
      <c r="O56" s="44"/>
      <c r="P56" s="54"/>
      <c r="Q56" s="55"/>
    </row>
    <row r="57" spans="1:24" s="26" customFormat="1" x14ac:dyDescent="0.15">
      <c r="A57" s="33"/>
      <c r="B57" s="34" t="s">
        <v>39</v>
      </c>
      <c r="C57" s="35" t="s">
        <v>28</v>
      </c>
      <c r="D57" s="20"/>
      <c r="E57" s="25"/>
      <c r="F57" s="43"/>
      <c r="G57" s="44"/>
      <c r="H57" s="20"/>
      <c r="I57" s="25"/>
      <c r="J57" s="43"/>
      <c r="K57" s="44"/>
      <c r="L57" s="20"/>
      <c r="M57" s="25"/>
      <c r="N57" s="43"/>
      <c r="O57" s="44"/>
      <c r="P57" s="54">
        <f t="shared" ref="P57:P58" si="29">D57+F57+H57+J57+L57+N57</f>
        <v>0</v>
      </c>
      <c r="Q57" s="55">
        <f t="shared" ref="Q57:Q58" si="30">E57+G57+I57+K57+M57+O57</f>
        <v>0</v>
      </c>
      <c r="X57" s="38">
        <f>Q57</f>
        <v>0</v>
      </c>
    </row>
    <row r="58" spans="1:24" s="26" customFormat="1" x14ac:dyDescent="0.15">
      <c r="A58" s="33"/>
      <c r="B58" s="34" t="s">
        <v>40</v>
      </c>
      <c r="C58" s="35" t="s">
        <v>29</v>
      </c>
      <c r="D58" s="36">
        <v>3870</v>
      </c>
      <c r="E58" s="23">
        <v>5000</v>
      </c>
      <c r="F58" s="43"/>
      <c r="G58" s="44"/>
      <c r="H58" s="20"/>
      <c r="I58" s="25"/>
      <c r="J58" s="43"/>
      <c r="K58" s="44"/>
      <c r="L58" s="20"/>
      <c r="M58" s="25"/>
      <c r="N58" s="43"/>
      <c r="O58" s="44"/>
      <c r="P58" s="54">
        <f t="shared" si="29"/>
        <v>3870</v>
      </c>
      <c r="Q58" s="55">
        <f t="shared" si="30"/>
        <v>5000</v>
      </c>
      <c r="S58" s="26">
        <f>$E58*0.24</f>
        <v>1200</v>
      </c>
      <c r="T58" s="26">
        <f>$E58*0.26</f>
        <v>1300</v>
      </c>
      <c r="U58" s="26">
        <f>$E58*0.1</f>
        <v>500</v>
      </c>
      <c r="V58" s="26">
        <f>$E58*0.18</f>
        <v>900</v>
      </c>
      <c r="W58" s="26">
        <f>$E58*0.1</f>
        <v>500</v>
      </c>
      <c r="X58" s="26">
        <f>$E58*0.12</f>
        <v>600</v>
      </c>
    </row>
    <row r="59" spans="1:24" s="26" customFormat="1" x14ac:dyDescent="0.15">
      <c r="A59" s="33">
        <v>6235</v>
      </c>
      <c r="B59" s="34"/>
      <c r="C59" s="35" t="s">
        <v>20</v>
      </c>
      <c r="D59" s="20"/>
      <c r="E59" s="25"/>
      <c r="F59" s="43"/>
      <c r="G59" s="44"/>
      <c r="H59" s="20"/>
      <c r="I59" s="25"/>
      <c r="J59" s="43"/>
      <c r="K59" s="44"/>
      <c r="L59" s="20"/>
      <c r="M59" s="25"/>
      <c r="N59" s="43"/>
      <c r="O59" s="44"/>
      <c r="P59" s="54"/>
      <c r="Q59" s="55"/>
    </row>
    <row r="60" spans="1:24" s="26" customFormat="1" x14ac:dyDescent="0.15">
      <c r="A60" s="33"/>
      <c r="B60" s="34" t="s">
        <v>39</v>
      </c>
      <c r="C60" s="35" t="s">
        <v>28</v>
      </c>
      <c r="D60" s="20"/>
      <c r="E60" s="25"/>
      <c r="F60" s="43"/>
      <c r="G60" s="44"/>
      <c r="H60" s="20"/>
      <c r="I60" s="25"/>
      <c r="J60" s="43"/>
      <c r="K60" s="44"/>
      <c r="L60" s="20"/>
      <c r="M60" s="25"/>
      <c r="N60" s="43"/>
      <c r="O60" s="44"/>
      <c r="P60" s="54">
        <f t="shared" ref="P60:P61" si="31">D60+F60+H60+J60+L60+N60</f>
        <v>0</v>
      </c>
      <c r="Q60" s="55">
        <f t="shared" ref="Q60:Q61" si="32">E60+G60+I60+K60+M60+O60</f>
        <v>0</v>
      </c>
      <c r="X60" s="38">
        <f>Q60</f>
        <v>0</v>
      </c>
    </row>
    <row r="61" spans="1:24" s="26" customFormat="1" x14ac:dyDescent="0.15">
      <c r="A61" s="33"/>
      <c r="B61" s="34" t="s">
        <v>40</v>
      </c>
      <c r="C61" s="35" t="s">
        <v>29</v>
      </c>
      <c r="D61" s="36">
        <v>22224</v>
      </c>
      <c r="E61" s="23">
        <v>190000</v>
      </c>
      <c r="F61" s="43"/>
      <c r="G61" s="44"/>
      <c r="H61" s="20"/>
      <c r="I61" s="25"/>
      <c r="J61" s="43"/>
      <c r="K61" s="44"/>
      <c r="L61" s="20"/>
      <c r="M61" s="25"/>
      <c r="N61" s="43"/>
      <c r="O61" s="44"/>
      <c r="P61" s="54">
        <f t="shared" si="31"/>
        <v>22224</v>
      </c>
      <c r="Q61" s="55">
        <f t="shared" si="32"/>
        <v>190000</v>
      </c>
      <c r="S61" s="26">
        <f>$E61*0.24</f>
        <v>45600</v>
      </c>
      <c r="T61" s="26">
        <f>$E61*0.26</f>
        <v>49400</v>
      </c>
      <c r="U61" s="26">
        <f>$E61*0.1</f>
        <v>19000</v>
      </c>
      <c r="V61" s="26">
        <f>$E61*0.18</f>
        <v>34200</v>
      </c>
      <c r="W61" s="26">
        <f>$E61*0.1</f>
        <v>19000</v>
      </c>
      <c r="X61" s="26">
        <f>$E61*0.12</f>
        <v>22800</v>
      </c>
    </row>
    <row r="62" spans="1:24" s="26" customFormat="1" x14ac:dyDescent="0.15">
      <c r="A62" s="33">
        <v>6236</v>
      </c>
      <c r="B62" s="34"/>
      <c r="C62" s="35" t="s">
        <v>21</v>
      </c>
      <c r="D62" s="20"/>
      <c r="E62" s="25"/>
      <c r="F62" s="43"/>
      <c r="G62" s="44"/>
      <c r="H62" s="20"/>
      <c r="I62" s="25"/>
      <c r="J62" s="43"/>
      <c r="K62" s="44"/>
      <c r="L62" s="20"/>
      <c r="M62" s="25"/>
      <c r="N62" s="43"/>
      <c r="O62" s="44"/>
      <c r="P62" s="54"/>
      <c r="Q62" s="55"/>
    </row>
    <row r="63" spans="1:24" s="26" customFormat="1" x14ac:dyDescent="0.15">
      <c r="A63" s="33"/>
      <c r="B63" s="34" t="s">
        <v>39</v>
      </c>
      <c r="C63" s="35" t="s">
        <v>28</v>
      </c>
      <c r="D63" s="36">
        <v>10000</v>
      </c>
      <c r="E63" s="23">
        <v>10000</v>
      </c>
      <c r="F63" s="43"/>
      <c r="G63" s="44"/>
      <c r="H63" s="20"/>
      <c r="I63" s="25"/>
      <c r="J63" s="43"/>
      <c r="K63" s="44"/>
      <c r="L63" s="20"/>
      <c r="M63" s="25"/>
      <c r="N63" s="43"/>
      <c r="O63" s="44"/>
      <c r="P63" s="54">
        <f t="shared" ref="P63:P64" si="33">D63+F63+H63+J63+L63+N63</f>
        <v>10000</v>
      </c>
      <c r="Q63" s="55">
        <f t="shared" ref="Q63:Q64" si="34">E63+G63+I63+K63+M63+O63</f>
        <v>10000</v>
      </c>
      <c r="X63" s="38">
        <f>Q63</f>
        <v>10000</v>
      </c>
    </row>
    <row r="64" spans="1:24" s="26" customFormat="1" x14ac:dyDescent="0.15">
      <c r="A64" s="33"/>
      <c r="B64" s="34" t="s">
        <v>40</v>
      </c>
      <c r="C64" s="35" t="s">
        <v>29</v>
      </c>
      <c r="D64" s="36"/>
      <c r="E64" s="25"/>
      <c r="F64" s="43"/>
      <c r="G64" s="44"/>
      <c r="H64" s="20"/>
      <c r="I64" s="25"/>
      <c r="J64" s="43"/>
      <c r="K64" s="44"/>
      <c r="L64" s="20"/>
      <c r="M64" s="25"/>
      <c r="N64" s="43"/>
      <c r="O64" s="44"/>
      <c r="P64" s="54">
        <f t="shared" si="33"/>
        <v>0</v>
      </c>
      <c r="Q64" s="55">
        <f t="shared" si="34"/>
        <v>0</v>
      </c>
      <c r="S64" s="26">
        <f>$E64*0.24</f>
        <v>0</v>
      </c>
      <c r="T64" s="26">
        <f>$E64*0.26</f>
        <v>0</v>
      </c>
      <c r="U64" s="26">
        <f>$E64*0.1</f>
        <v>0</v>
      </c>
      <c r="V64" s="26">
        <f>$E64*0.18</f>
        <v>0</v>
      </c>
      <c r="W64" s="26">
        <f>$E64*0.1</f>
        <v>0</v>
      </c>
      <c r="X64" s="26">
        <f>$E64*0.12</f>
        <v>0</v>
      </c>
    </row>
    <row r="65" spans="1:24" s="26" customFormat="1" x14ac:dyDescent="0.15">
      <c r="A65" s="33">
        <v>6237</v>
      </c>
      <c r="B65" s="34"/>
      <c r="C65" s="35" t="s">
        <v>155</v>
      </c>
      <c r="D65" s="20"/>
      <c r="E65" s="25"/>
      <c r="F65" s="43"/>
      <c r="G65" s="44"/>
      <c r="H65" s="20"/>
      <c r="I65" s="25"/>
      <c r="J65" s="43"/>
      <c r="K65" s="44"/>
      <c r="L65" s="20"/>
      <c r="M65" s="25"/>
      <c r="N65" s="43"/>
      <c r="O65" s="44"/>
      <c r="P65" s="54"/>
      <c r="Q65" s="55"/>
    </row>
    <row r="66" spans="1:24" s="26" customFormat="1" x14ac:dyDescent="0.15">
      <c r="A66" s="33"/>
      <c r="B66" s="34" t="s">
        <v>27</v>
      </c>
      <c r="C66" s="39" t="s">
        <v>160</v>
      </c>
      <c r="D66" s="36"/>
      <c r="E66" s="57"/>
      <c r="F66" s="43"/>
      <c r="G66" s="44"/>
      <c r="H66" s="20"/>
      <c r="I66" s="25"/>
      <c r="J66" s="43"/>
      <c r="K66" s="44"/>
      <c r="L66" s="20"/>
      <c r="M66" s="25"/>
      <c r="N66" s="43"/>
      <c r="O66" s="44"/>
      <c r="P66" s="54">
        <f t="shared" ref="P66:P67" si="35">D66+F66+H66+J66+L66+N66</f>
        <v>0</v>
      </c>
      <c r="Q66" s="55">
        <f t="shared" ref="Q66:Q67" si="36">E66+G66+I66+K66+M66+O66</f>
        <v>0</v>
      </c>
      <c r="X66" s="38">
        <f>Q66</f>
        <v>0</v>
      </c>
    </row>
    <row r="67" spans="1:24" s="26" customFormat="1" x14ac:dyDescent="0.15">
      <c r="A67" s="33"/>
      <c r="B67" s="34" t="s">
        <v>40</v>
      </c>
      <c r="C67" s="35" t="s">
        <v>29</v>
      </c>
      <c r="D67" s="20"/>
      <c r="E67" s="25"/>
      <c r="F67" s="43"/>
      <c r="G67" s="44"/>
      <c r="H67" s="20"/>
      <c r="I67" s="25"/>
      <c r="J67" s="43"/>
      <c r="K67" s="44"/>
      <c r="L67" s="20"/>
      <c r="M67" s="25"/>
      <c r="N67" s="43"/>
      <c r="O67" s="44"/>
      <c r="P67" s="54">
        <f t="shared" si="35"/>
        <v>0</v>
      </c>
      <c r="Q67" s="55">
        <f t="shared" si="36"/>
        <v>0</v>
      </c>
      <c r="S67" s="26">
        <f>$E67*0.24</f>
        <v>0</v>
      </c>
      <c r="T67" s="26">
        <f>$E67*0.26</f>
        <v>0</v>
      </c>
      <c r="U67" s="26">
        <f>$E67*0.1</f>
        <v>0</v>
      </c>
      <c r="V67" s="26">
        <f>$E67*0.18</f>
        <v>0</v>
      </c>
      <c r="W67" s="26">
        <f>$E67*0.1</f>
        <v>0</v>
      </c>
      <c r="X67" s="26">
        <f>$E67*0.12</f>
        <v>0</v>
      </c>
    </row>
    <row r="68" spans="1:24" s="26" customFormat="1" x14ac:dyDescent="0.15">
      <c r="A68" s="33">
        <v>6238</v>
      </c>
      <c r="B68" s="34"/>
      <c r="C68" s="35" t="s">
        <v>31</v>
      </c>
      <c r="D68" s="20"/>
      <c r="E68" s="25"/>
      <c r="F68" s="43"/>
      <c r="G68" s="44"/>
      <c r="H68" s="20"/>
      <c r="I68" s="25"/>
      <c r="J68" s="43"/>
      <c r="K68" s="44"/>
      <c r="L68" s="20"/>
      <c r="M68" s="25"/>
      <c r="N68" s="43"/>
      <c r="O68" s="44"/>
      <c r="P68" s="54"/>
      <c r="Q68" s="55"/>
    </row>
    <row r="69" spans="1:24" s="26" customFormat="1" x14ac:dyDescent="0.15">
      <c r="A69" s="33"/>
      <c r="B69" s="34" t="s">
        <v>27</v>
      </c>
      <c r="C69" s="35" t="s">
        <v>159</v>
      </c>
      <c r="D69" s="36">
        <v>780</v>
      </c>
      <c r="E69" s="23">
        <v>60000</v>
      </c>
      <c r="F69" s="43"/>
      <c r="G69" s="44"/>
      <c r="H69" s="20"/>
      <c r="I69" s="25"/>
      <c r="J69" s="43"/>
      <c r="K69" s="44"/>
      <c r="L69" s="20"/>
      <c r="M69" s="25"/>
      <c r="N69" s="43"/>
      <c r="O69" s="44"/>
      <c r="P69" s="54">
        <f t="shared" ref="P69:P70" si="37">D69+F69+H69+J69+L69+N69</f>
        <v>780</v>
      </c>
      <c r="Q69" s="55">
        <f t="shared" ref="Q69:Q70" si="38">E69+G69+I69+K69+M69+O69</f>
        <v>60000</v>
      </c>
      <c r="X69" s="38">
        <f>Q69</f>
        <v>60000</v>
      </c>
    </row>
    <row r="70" spans="1:24" s="26" customFormat="1" x14ac:dyDescent="0.15">
      <c r="A70" s="33"/>
      <c r="B70" s="34" t="s">
        <v>40</v>
      </c>
      <c r="C70" s="35" t="s">
        <v>29</v>
      </c>
      <c r="D70" s="36">
        <v>10000</v>
      </c>
      <c r="E70" s="23">
        <v>800000</v>
      </c>
      <c r="F70" s="43"/>
      <c r="G70" s="44"/>
      <c r="H70" s="20"/>
      <c r="I70" s="25"/>
      <c r="J70" s="43"/>
      <c r="K70" s="44"/>
      <c r="L70" s="20"/>
      <c r="M70" s="25"/>
      <c r="N70" s="43"/>
      <c r="O70" s="44"/>
      <c r="P70" s="54">
        <f t="shared" si="37"/>
        <v>10000</v>
      </c>
      <c r="Q70" s="55">
        <f t="shared" si="38"/>
        <v>800000</v>
      </c>
      <c r="S70" s="26">
        <f>$E70*0.24</f>
        <v>192000</v>
      </c>
      <c r="T70" s="26">
        <f>$E70*0.26</f>
        <v>208000</v>
      </c>
      <c r="U70" s="26">
        <f>$E70*0.1</f>
        <v>80000</v>
      </c>
      <c r="V70" s="26">
        <f>$E70*0.18</f>
        <v>144000</v>
      </c>
      <c r="W70" s="26">
        <f>$E70*0.1</f>
        <v>80000</v>
      </c>
      <c r="X70" s="26">
        <f>$E70*0.12</f>
        <v>96000</v>
      </c>
    </row>
    <row r="71" spans="1:24" s="26" customFormat="1" x14ac:dyDescent="0.15">
      <c r="A71" s="33">
        <v>6311</v>
      </c>
      <c r="B71" s="34"/>
      <c r="C71" s="35" t="s">
        <v>22</v>
      </c>
      <c r="D71" s="20"/>
      <c r="E71" s="25"/>
      <c r="F71" s="43"/>
      <c r="G71" s="44"/>
      <c r="H71" s="20"/>
      <c r="I71" s="25"/>
      <c r="J71" s="43"/>
      <c r="K71" s="44"/>
      <c r="L71" s="20"/>
      <c r="M71" s="25"/>
      <c r="N71" s="43"/>
      <c r="O71" s="44"/>
      <c r="P71" s="54"/>
      <c r="Q71" s="55"/>
    </row>
    <row r="72" spans="1:24" s="26" customFormat="1" x14ac:dyDescent="0.15">
      <c r="A72" s="33"/>
      <c r="B72" s="34" t="s">
        <v>39</v>
      </c>
      <c r="C72" s="35" t="s">
        <v>28</v>
      </c>
      <c r="D72" s="20"/>
      <c r="E72" s="25"/>
      <c r="F72" s="43"/>
      <c r="G72" s="44"/>
      <c r="H72" s="20"/>
      <c r="I72" s="25"/>
      <c r="J72" s="43"/>
      <c r="K72" s="44"/>
      <c r="L72" s="20"/>
      <c r="M72" s="25"/>
      <c r="N72" s="43"/>
      <c r="O72" s="44"/>
      <c r="P72" s="54">
        <f t="shared" ref="P72:P73" si="39">D72+F72+H72+J72+L72+N72</f>
        <v>0</v>
      </c>
      <c r="Q72" s="55">
        <f t="shared" ref="Q72:Q73" si="40">E72+G72+I72+K72+M72+O72</f>
        <v>0</v>
      </c>
      <c r="X72" s="38">
        <f>Q72</f>
        <v>0</v>
      </c>
    </row>
    <row r="73" spans="1:24" s="26" customFormat="1" x14ac:dyDescent="0.15">
      <c r="A73" s="33"/>
      <c r="B73" s="34" t="s">
        <v>40</v>
      </c>
      <c r="C73" s="35" t="s">
        <v>29</v>
      </c>
      <c r="D73" s="60"/>
      <c r="E73" s="57"/>
      <c r="F73" s="43"/>
      <c r="G73" s="44"/>
      <c r="H73" s="20"/>
      <c r="I73" s="25"/>
      <c r="J73" s="43"/>
      <c r="K73" s="44"/>
      <c r="L73" s="20"/>
      <c r="M73" s="25"/>
      <c r="N73" s="43"/>
      <c r="O73" s="44"/>
      <c r="P73" s="54">
        <f t="shared" si="39"/>
        <v>0</v>
      </c>
      <c r="Q73" s="55">
        <f t="shared" si="40"/>
        <v>0</v>
      </c>
      <c r="S73" s="26">
        <f>$E73*0.24</f>
        <v>0</v>
      </c>
      <c r="T73" s="26">
        <f>$E73*0.26</f>
        <v>0</v>
      </c>
      <c r="U73" s="26">
        <f>$E73*0.1</f>
        <v>0</v>
      </c>
      <c r="V73" s="26">
        <f>$E73*0.18</f>
        <v>0</v>
      </c>
      <c r="W73" s="26">
        <f>$E73*0.1</f>
        <v>0</v>
      </c>
      <c r="X73" s="26">
        <f>$E73*0.12</f>
        <v>0</v>
      </c>
    </row>
    <row r="74" spans="1:24" s="26" customFormat="1" x14ac:dyDescent="0.15">
      <c r="A74" s="33">
        <v>6312</v>
      </c>
      <c r="B74" s="34"/>
      <c r="C74" s="35" t="s">
        <v>32</v>
      </c>
      <c r="D74" s="20"/>
      <c r="E74" s="25"/>
      <c r="F74" s="43"/>
      <c r="G74" s="44"/>
      <c r="H74" s="20"/>
      <c r="I74" s="25"/>
      <c r="J74" s="43"/>
      <c r="K74" s="44"/>
      <c r="L74" s="20"/>
      <c r="M74" s="25"/>
      <c r="N74" s="43"/>
      <c r="O74" s="44"/>
      <c r="P74" s="54"/>
      <c r="Q74" s="55"/>
    </row>
    <row r="75" spans="1:24" s="26" customFormat="1" x14ac:dyDescent="0.15">
      <c r="A75" s="33"/>
      <c r="B75" s="34" t="s">
        <v>43</v>
      </c>
      <c r="C75" s="35" t="s">
        <v>28</v>
      </c>
      <c r="D75" s="20"/>
      <c r="E75" s="25"/>
      <c r="F75" s="43"/>
      <c r="G75" s="44"/>
      <c r="H75" s="20"/>
      <c r="I75" s="25"/>
      <c r="J75" s="43"/>
      <c r="K75" s="44"/>
      <c r="L75" s="20"/>
      <c r="M75" s="25"/>
      <c r="N75" s="43"/>
      <c r="O75" s="44"/>
      <c r="P75" s="54">
        <f t="shared" ref="P75:P76" si="41">D75+F75+H75+J75+L75+N75</f>
        <v>0</v>
      </c>
      <c r="Q75" s="55">
        <f t="shared" ref="Q75:Q76" si="42">E75+G75+I75+K75+M75+O75</f>
        <v>0</v>
      </c>
      <c r="X75" s="38">
        <f>Q75</f>
        <v>0</v>
      </c>
    </row>
    <row r="76" spans="1:24" s="26" customFormat="1" x14ac:dyDescent="0.15">
      <c r="A76" s="33"/>
      <c r="B76" s="34" t="s">
        <v>40</v>
      </c>
      <c r="C76" s="35" t="s">
        <v>29</v>
      </c>
      <c r="D76" s="36">
        <v>492375</v>
      </c>
      <c r="E76" s="23">
        <v>1800000</v>
      </c>
      <c r="F76" s="43"/>
      <c r="G76" s="44"/>
      <c r="H76" s="20"/>
      <c r="I76" s="25"/>
      <c r="J76" s="43"/>
      <c r="K76" s="44"/>
      <c r="L76" s="20"/>
      <c r="M76" s="25"/>
      <c r="N76" s="43"/>
      <c r="O76" s="44"/>
      <c r="P76" s="54">
        <f t="shared" si="41"/>
        <v>492375</v>
      </c>
      <c r="Q76" s="55">
        <f t="shared" si="42"/>
        <v>1800000</v>
      </c>
      <c r="S76" s="26">
        <f>$E76*0.24</f>
        <v>432000</v>
      </c>
      <c r="T76" s="26">
        <f>$E76*0.26</f>
        <v>468000</v>
      </c>
      <c r="U76" s="26">
        <f>$E76*0.1</f>
        <v>180000</v>
      </c>
      <c r="V76" s="26">
        <f>$E76*0.18</f>
        <v>324000</v>
      </c>
      <c r="W76" s="26">
        <f>$E76*0.1</f>
        <v>180000</v>
      </c>
      <c r="X76" s="26">
        <f>$E76*0.12</f>
        <v>216000</v>
      </c>
    </row>
    <row r="77" spans="1:24" s="26" customFormat="1" x14ac:dyDescent="0.15">
      <c r="A77" s="33">
        <v>6239</v>
      </c>
      <c r="B77" s="34"/>
      <c r="C77" s="35" t="s">
        <v>23</v>
      </c>
      <c r="D77" s="20"/>
      <c r="E77" s="25"/>
      <c r="F77" s="43"/>
      <c r="G77" s="44"/>
      <c r="H77" s="20"/>
      <c r="I77" s="25"/>
      <c r="J77" s="43"/>
      <c r="K77" s="44"/>
      <c r="L77" s="20"/>
      <c r="M77" s="25"/>
      <c r="N77" s="43"/>
      <c r="O77" s="44"/>
      <c r="P77" s="54"/>
      <c r="Q77" s="55"/>
    </row>
    <row r="78" spans="1:24" s="26" customFormat="1" x14ac:dyDescent="0.15">
      <c r="A78" s="33"/>
      <c r="B78" s="34" t="s">
        <v>39</v>
      </c>
      <c r="C78" s="35" t="s">
        <v>28</v>
      </c>
      <c r="D78" s="20"/>
      <c r="E78" s="25"/>
      <c r="F78" s="43"/>
      <c r="G78" s="44"/>
      <c r="H78" s="20"/>
      <c r="I78" s="25"/>
      <c r="J78" s="43"/>
      <c r="K78" s="44"/>
      <c r="L78" s="20"/>
      <c r="M78" s="25"/>
      <c r="N78" s="43"/>
      <c r="O78" s="44"/>
      <c r="P78" s="54">
        <f t="shared" ref="P78:P79" si="43">D78+F78+H78+J78+L78+N78</f>
        <v>0</v>
      </c>
      <c r="Q78" s="55">
        <f t="shared" ref="Q78:Q79" si="44">E78+G78+I78+K78+M78+O78</f>
        <v>0</v>
      </c>
      <c r="X78" s="38">
        <f>Q78</f>
        <v>0</v>
      </c>
    </row>
    <row r="79" spans="1:24" s="26" customFormat="1" x14ac:dyDescent="0.15">
      <c r="A79" s="33"/>
      <c r="B79" s="34" t="s">
        <v>40</v>
      </c>
      <c r="C79" s="35" t="s">
        <v>29</v>
      </c>
      <c r="D79" s="36">
        <v>221910</v>
      </c>
      <c r="E79" s="57">
        <v>10000</v>
      </c>
      <c r="F79" s="43"/>
      <c r="G79" s="44"/>
      <c r="H79" s="20"/>
      <c r="I79" s="25"/>
      <c r="J79" s="43"/>
      <c r="K79" s="44"/>
      <c r="L79" s="20"/>
      <c r="M79" s="25"/>
      <c r="N79" s="43"/>
      <c r="O79" s="44"/>
      <c r="P79" s="54">
        <f t="shared" si="43"/>
        <v>221910</v>
      </c>
      <c r="Q79" s="55">
        <f t="shared" si="44"/>
        <v>10000</v>
      </c>
      <c r="S79" s="26">
        <f>$E79*0.24</f>
        <v>2400</v>
      </c>
      <c r="T79" s="26">
        <f>$E79*0.26</f>
        <v>2600</v>
      </c>
      <c r="U79" s="26">
        <f>$E79*0.1</f>
        <v>1000</v>
      </c>
      <c r="V79" s="26">
        <f>$E79*0.18</f>
        <v>1800</v>
      </c>
      <c r="W79" s="26">
        <f>$E79*0.1</f>
        <v>1000</v>
      </c>
      <c r="X79" s="26">
        <f>$E79*0.12</f>
        <v>1200</v>
      </c>
    </row>
    <row r="80" spans="1:24" s="26" customFormat="1" x14ac:dyDescent="0.15">
      <c r="A80" s="33">
        <v>5416</v>
      </c>
      <c r="B80" s="34"/>
      <c r="C80" s="35" t="s">
        <v>190</v>
      </c>
      <c r="D80" s="20"/>
      <c r="E80" s="25"/>
      <c r="F80" s="43"/>
      <c r="G80" s="44"/>
      <c r="H80" s="20"/>
      <c r="I80" s="25"/>
      <c r="J80" s="43"/>
      <c r="K80" s="44"/>
      <c r="L80" s="20"/>
      <c r="M80" s="25"/>
      <c r="N80" s="43"/>
      <c r="O80" s="44"/>
      <c r="P80" s="54"/>
      <c r="Q80" s="55"/>
    </row>
    <row r="81" spans="1:24" s="26" customFormat="1" x14ac:dyDescent="0.15">
      <c r="A81" s="33"/>
      <c r="B81" s="34" t="s">
        <v>44</v>
      </c>
      <c r="C81" s="35" t="s">
        <v>28</v>
      </c>
      <c r="D81" s="20"/>
      <c r="E81" s="25"/>
      <c r="F81" s="54">
        <v>13759</v>
      </c>
      <c r="G81" s="55">
        <v>100000</v>
      </c>
      <c r="H81" s="36">
        <v>34100</v>
      </c>
      <c r="I81" s="96">
        <v>50000</v>
      </c>
      <c r="J81" s="54">
        <v>0</v>
      </c>
      <c r="K81" s="44">
        <v>100000</v>
      </c>
      <c r="L81" s="20"/>
      <c r="M81" s="25"/>
      <c r="N81" s="54">
        <v>500889</v>
      </c>
      <c r="O81" s="44">
        <v>800000</v>
      </c>
      <c r="P81" s="54">
        <f>D81+F81+H81+J81+L81+N81</f>
        <v>548748</v>
      </c>
      <c r="Q81" s="55">
        <f>E81+G81+I81+K81+M81+O81</f>
        <v>1050000</v>
      </c>
      <c r="X81" s="38"/>
    </row>
    <row r="82" spans="1:24" s="26" customFormat="1" x14ac:dyDescent="0.15">
      <c r="A82" s="33">
        <v>5421</v>
      </c>
      <c r="B82" s="34"/>
      <c r="C82" s="35" t="s">
        <v>167</v>
      </c>
      <c r="D82" s="20"/>
      <c r="E82" s="25"/>
      <c r="F82" s="43"/>
      <c r="G82" s="55"/>
      <c r="H82" s="20"/>
      <c r="I82" s="96"/>
      <c r="J82" s="43"/>
      <c r="K82" s="44"/>
      <c r="L82" s="20"/>
      <c r="M82" s="25"/>
      <c r="N82" s="43"/>
      <c r="O82" s="44"/>
      <c r="P82" s="54"/>
      <c r="Q82" s="55"/>
    </row>
    <row r="83" spans="1:24" s="26" customFormat="1" x14ac:dyDescent="0.15">
      <c r="A83" s="33"/>
      <c r="B83" s="34" t="s">
        <v>45</v>
      </c>
      <c r="C83" s="35" t="s">
        <v>28</v>
      </c>
      <c r="D83" s="20"/>
      <c r="E83" s="25"/>
      <c r="F83" s="54">
        <v>574100</v>
      </c>
      <c r="G83" s="55">
        <v>700000</v>
      </c>
      <c r="H83" s="36">
        <v>1817110</v>
      </c>
      <c r="I83" s="96">
        <v>2500000</v>
      </c>
      <c r="J83" s="54">
        <v>277800</v>
      </c>
      <c r="K83" s="44">
        <v>1500000</v>
      </c>
      <c r="L83" s="20"/>
      <c r="M83" s="25"/>
      <c r="N83" s="54">
        <v>156110</v>
      </c>
      <c r="O83" s="44">
        <v>1200000</v>
      </c>
      <c r="P83" s="54">
        <f>D83+F83+H83+J83+L83+N83</f>
        <v>2825120</v>
      </c>
      <c r="Q83" s="55">
        <f>E83+G83+I83+K83+M83+O83</f>
        <v>5900000</v>
      </c>
    </row>
    <row r="84" spans="1:24" s="26" customFormat="1" x14ac:dyDescent="0.15">
      <c r="A84" s="33">
        <v>5422</v>
      </c>
      <c r="B84" s="34"/>
      <c r="C84" s="35" t="s">
        <v>163</v>
      </c>
      <c r="D84" s="20"/>
      <c r="E84" s="25"/>
      <c r="F84" s="43"/>
      <c r="G84" s="55"/>
      <c r="H84" s="20"/>
      <c r="I84" s="23"/>
      <c r="J84" s="43"/>
      <c r="K84" s="44"/>
      <c r="L84" s="20"/>
      <c r="M84" s="25"/>
      <c r="N84" s="43"/>
      <c r="O84" s="44"/>
      <c r="P84" s="54"/>
      <c r="Q84" s="55"/>
    </row>
    <row r="85" spans="1:24" s="26" customFormat="1" x14ac:dyDescent="0.15">
      <c r="A85" s="33"/>
      <c r="B85" s="34" t="s">
        <v>39</v>
      </c>
      <c r="C85" s="35" t="s">
        <v>28</v>
      </c>
      <c r="D85" s="20"/>
      <c r="E85" s="25"/>
      <c r="F85" s="54">
        <v>13331</v>
      </c>
      <c r="G85" s="55">
        <v>20000</v>
      </c>
      <c r="H85" s="36">
        <v>26271</v>
      </c>
      <c r="I85" s="23">
        <v>50000</v>
      </c>
      <c r="J85" s="54">
        <v>2449</v>
      </c>
      <c r="K85" s="55">
        <v>30000</v>
      </c>
      <c r="L85" s="36">
        <v>400306</v>
      </c>
      <c r="M85" s="23">
        <v>50000</v>
      </c>
      <c r="N85" s="54">
        <v>33478</v>
      </c>
      <c r="O85" s="98">
        <v>50000</v>
      </c>
      <c r="P85" s="54">
        <f>D85+F85+H85+J85+L85+N85</f>
        <v>475835</v>
      </c>
      <c r="Q85" s="55">
        <f>E85+G85+I85+K85+M85+O85</f>
        <v>200000</v>
      </c>
    </row>
    <row r="86" spans="1:24" s="26" customFormat="1" x14ac:dyDescent="0.15">
      <c r="A86" s="33">
        <v>5424</v>
      </c>
      <c r="B86" s="34"/>
      <c r="C86" s="35" t="s">
        <v>186</v>
      </c>
      <c r="D86" s="20"/>
      <c r="E86" s="25"/>
      <c r="F86" s="43"/>
      <c r="G86" s="55"/>
      <c r="H86" s="20"/>
      <c r="I86" s="23"/>
      <c r="J86" s="43"/>
      <c r="K86" s="55"/>
      <c r="L86" s="20"/>
      <c r="M86" s="25"/>
      <c r="N86" s="43"/>
      <c r="O86" s="44"/>
      <c r="P86" s="54"/>
      <c r="Q86" s="55"/>
    </row>
    <row r="87" spans="1:24" s="26" customFormat="1" x14ac:dyDescent="0.15">
      <c r="A87" s="33"/>
      <c r="B87" s="34" t="s">
        <v>39</v>
      </c>
      <c r="C87" s="39" t="s">
        <v>165</v>
      </c>
      <c r="D87" s="20"/>
      <c r="E87" s="25"/>
      <c r="F87" s="54">
        <v>396085</v>
      </c>
      <c r="G87" s="55">
        <v>600000</v>
      </c>
      <c r="H87" s="36">
        <v>528136</v>
      </c>
      <c r="I87" s="100">
        <v>800000</v>
      </c>
      <c r="J87" s="54">
        <v>327453</v>
      </c>
      <c r="K87" s="101">
        <v>500000</v>
      </c>
      <c r="L87" s="36">
        <v>0</v>
      </c>
      <c r="M87" s="102">
        <v>50000</v>
      </c>
      <c r="N87" s="54">
        <v>72393</v>
      </c>
      <c r="O87" s="44">
        <v>1080000</v>
      </c>
      <c r="P87" s="54">
        <f>D87+F87+H87+J87+L87+N87</f>
        <v>1324067</v>
      </c>
      <c r="Q87" s="55">
        <f>E87+G87+I87+K87+M87+O87</f>
        <v>3030000</v>
      </c>
    </row>
    <row r="88" spans="1:24" s="26" customFormat="1" x14ac:dyDescent="0.15">
      <c r="A88" s="33">
        <v>5426</v>
      </c>
      <c r="B88" s="34"/>
      <c r="C88" s="35" t="s">
        <v>166</v>
      </c>
      <c r="D88" s="20"/>
      <c r="E88" s="25"/>
      <c r="F88" s="43"/>
      <c r="G88" s="55"/>
      <c r="H88" s="20"/>
      <c r="I88" s="96"/>
      <c r="J88" s="43"/>
      <c r="K88" s="55"/>
      <c r="L88" s="20"/>
      <c r="M88" s="25"/>
      <c r="N88" s="43"/>
      <c r="O88" s="44"/>
      <c r="P88" s="54"/>
      <c r="Q88" s="55"/>
    </row>
    <row r="89" spans="1:24" s="26" customFormat="1" x14ac:dyDescent="0.15">
      <c r="A89" s="33"/>
      <c r="B89" s="34" t="s">
        <v>39</v>
      </c>
      <c r="C89" s="39" t="s">
        <v>28</v>
      </c>
      <c r="D89" s="20"/>
      <c r="E89" s="25"/>
      <c r="F89" s="54">
        <v>172800</v>
      </c>
      <c r="G89" s="55">
        <v>200000</v>
      </c>
      <c r="H89" s="36">
        <v>1021283</v>
      </c>
      <c r="I89" s="96">
        <v>1200000</v>
      </c>
      <c r="J89" s="54">
        <v>1836</v>
      </c>
      <c r="K89" s="55">
        <v>10000</v>
      </c>
      <c r="L89" s="36">
        <v>808464</v>
      </c>
      <c r="M89" s="23">
        <v>1000000</v>
      </c>
      <c r="N89" s="54">
        <v>246100</v>
      </c>
      <c r="O89" s="99">
        <v>300000</v>
      </c>
      <c r="P89" s="54">
        <f>D89+F89+H89+J89+L89+N89</f>
        <v>2250483</v>
      </c>
      <c r="Q89" s="55">
        <f>E89+G89+I89+K89+M89+O89</f>
        <v>2710000</v>
      </c>
    </row>
    <row r="90" spans="1:24" s="26" customFormat="1" x14ac:dyDescent="0.15">
      <c r="A90" s="33">
        <v>5429</v>
      </c>
      <c r="B90" s="34"/>
      <c r="C90" s="35" t="s">
        <v>164</v>
      </c>
      <c r="D90" s="20"/>
      <c r="E90" s="25"/>
      <c r="F90" s="43"/>
      <c r="G90" s="55"/>
      <c r="H90" s="20"/>
      <c r="I90" s="23"/>
      <c r="J90" s="43"/>
      <c r="K90" s="44"/>
      <c r="L90" s="20"/>
      <c r="M90" s="25"/>
      <c r="N90" s="43"/>
      <c r="O90" s="44"/>
      <c r="P90" s="54"/>
      <c r="Q90" s="55"/>
    </row>
    <row r="91" spans="1:24" s="26" customFormat="1" x14ac:dyDescent="0.15">
      <c r="A91" s="33"/>
      <c r="B91" s="34" t="s">
        <v>39</v>
      </c>
      <c r="C91" s="35" t="s">
        <v>28</v>
      </c>
      <c r="D91" s="20"/>
      <c r="E91" s="25"/>
      <c r="F91" s="54">
        <v>33400</v>
      </c>
      <c r="G91" s="55">
        <v>50000</v>
      </c>
      <c r="H91" s="36">
        <v>450740</v>
      </c>
      <c r="I91" s="23">
        <v>500000</v>
      </c>
      <c r="J91" s="54">
        <v>205200</v>
      </c>
      <c r="K91" s="55">
        <v>300000</v>
      </c>
      <c r="L91" s="20"/>
      <c r="M91" s="25"/>
      <c r="N91" s="54">
        <v>16300</v>
      </c>
      <c r="O91" s="44">
        <v>150000</v>
      </c>
      <c r="P91" s="54">
        <f>D91+F91+H91+J91+L91+N91</f>
        <v>705640</v>
      </c>
      <c r="Q91" s="55">
        <f>E91+G91+I91+K91+M91+O91</f>
        <v>1000000</v>
      </c>
    </row>
    <row r="92" spans="1:24" s="26" customFormat="1" x14ac:dyDescent="0.15">
      <c r="A92" s="33">
        <v>5432</v>
      </c>
      <c r="B92" s="34"/>
      <c r="C92" s="35" t="s">
        <v>30</v>
      </c>
      <c r="D92" s="20"/>
      <c r="E92" s="25"/>
      <c r="F92" s="43"/>
      <c r="G92" s="55"/>
      <c r="H92" s="20"/>
      <c r="I92" s="23"/>
      <c r="J92" s="43"/>
      <c r="K92" s="44"/>
      <c r="L92" s="20"/>
      <c r="M92" s="25"/>
      <c r="N92" s="43"/>
      <c r="O92" s="44"/>
      <c r="P92" s="54"/>
      <c r="Q92" s="55"/>
    </row>
    <row r="93" spans="1:24" s="26" customFormat="1" x14ac:dyDescent="0.15">
      <c r="A93" s="33"/>
      <c r="B93" s="34" t="s">
        <v>39</v>
      </c>
      <c r="C93" s="35" t="s">
        <v>28</v>
      </c>
      <c r="D93" s="20"/>
      <c r="E93" s="25"/>
      <c r="F93" s="54">
        <v>108228</v>
      </c>
      <c r="G93" s="55">
        <v>150000</v>
      </c>
      <c r="H93" s="36">
        <v>427653</v>
      </c>
      <c r="I93" s="96">
        <v>550000</v>
      </c>
      <c r="J93" s="54">
        <v>33411</v>
      </c>
      <c r="K93" s="97">
        <v>50000</v>
      </c>
      <c r="L93" s="36">
        <v>31200</v>
      </c>
      <c r="M93" s="23">
        <v>10000</v>
      </c>
      <c r="N93" s="54">
        <v>31136</v>
      </c>
      <c r="O93" s="55">
        <v>50000</v>
      </c>
      <c r="P93" s="54">
        <f>D93+F93+H93+J93+L93+N93</f>
        <v>631628</v>
      </c>
      <c r="Q93" s="55">
        <f>E93+G93+I93+K93+M93+O93</f>
        <v>810000</v>
      </c>
    </row>
    <row r="94" spans="1:24" s="26" customFormat="1" x14ac:dyDescent="0.15">
      <c r="A94" s="33">
        <v>5434</v>
      </c>
      <c r="B94" s="34"/>
      <c r="C94" s="35" t="s">
        <v>145</v>
      </c>
      <c r="D94" s="20"/>
      <c r="E94" s="25"/>
      <c r="F94" s="43"/>
      <c r="G94" s="55"/>
      <c r="H94" s="20"/>
      <c r="I94" s="23"/>
      <c r="J94" s="43"/>
      <c r="K94" s="44"/>
      <c r="L94" s="20"/>
      <c r="M94" s="25"/>
      <c r="N94" s="43"/>
      <c r="O94" s="44"/>
      <c r="P94" s="54"/>
      <c r="Q94" s="55"/>
    </row>
    <row r="95" spans="1:24" s="26" customFormat="1" x14ac:dyDescent="0.15">
      <c r="A95" s="33"/>
      <c r="B95" s="34" t="s">
        <v>24</v>
      </c>
      <c r="C95" s="35" t="s">
        <v>28</v>
      </c>
      <c r="D95" s="20"/>
      <c r="E95" s="25"/>
      <c r="F95" s="43"/>
      <c r="G95" s="55"/>
      <c r="H95" s="36">
        <v>0</v>
      </c>
      <c r="I95" s="23">
        <v>40000</v>
      </c>
      <c r="J95" s="43"/>
      <c r="K95" s="44"/>
      <c r="L95" s="20"/>
      <c r="M95" s="25"/>
      <c r="N95" s="54"/>
      <c r="O95" s="44"/>
      <c r="P95" s="54">
        <f>D95+F95+H95+J95+L95+N95</f>
        <v>0</v>
      </c>
      <c r="Q95" s="55">
        <f>E95+G95+I95+K95+M95+O95</f>
        <v>40000</v>
      </c>
    </row>
    <row r="96" spans="1:24" s="26" customFormat="1" x14ac:dyDescent="0.15">
      <c r="A96" s="33">
        <v>5437</v>
      </c>
      <c r="B96" s="34"/>
      <c r="C96" s="35" t="s">
        <v>32</v>
      </c>
      <c r="D96" s="20"/>
      <c r="E96" s="25"/>
      <c r="F96" s="43"/>
      <c r="G96" s="55"/>
      <c r="H96" s="36"/>
      <c r="I96" s="23"/>
      <c r="J96" s="43"/>
      <c r="K96" s="44"/>
      <c r="L96" s="20"/>
      <c r="M96" s="25"/>
      <c r="N96" s="43"/>
      <c r="O96" s="44"/>
      <c r="P96" s="54"/>
      <c r="Q96" s="55"/>
    </row>
    <row r="97" spans="1:17" s="26" customFormat="1" x14ac:dyDescent="0.15">
      <c r="A97" s="33"/>
      <c r="B97" s="34" t="s">
        <v>43</v>
      </c>
      <c r="C97" s="35" t="s">
        <v>28</v>
      </c>
      <c r="D97" s="20"/>
      <c r="E97" s="25"/>
      <c r="F97" s="54">
        <v>270000</v>
      </c>
      <c r="G97" s="55">
        <v>300000</v>
      </c>
      <c r="H97" s="36">
        <v>0</v>
      </c>
      <c r="I97" s="23">
        <v>100000</v>
      </c>
      <c r="J97" s="54">
        <v>0</v>
      </c>
      <c r="K97" s="55">
        <v>10000</v>
      </c>
      <c r="L97" s="20"/>
      <c r="M97" s="25"/>
      <c r="N97" s="43"/>
      <c r="O97" s="44"/>
      <c r="P97" s="54">
        <f>D97+F97+H97+J97+L97+N97</f>
        <v>270000</v>
      </c>
      <c r="Q97" s="55">
        <f>E97+G97+I97+K97+M97+O97</f>
        <v>410000</v>
      </c>
    </row>
    <row r="98" spans="1:17" s="26" customFormat="1" x14ac:dyDescent="0.15">
      <c r="A98" s="33">
        <v>5439</v>
      </c>
      <c r="B98" s="34"/>
      <c r="C98" s="35" t="s">
        <v>189</v>
      </c>
      <c r="D98" s="20"/>
      <c r="E98" s="25"/>
      <c r="F98" s="43"/>
      <c r="G98" s="55"/>
      <c r="H98" s="36"/>
      <c r="I98" s="23"/>
      <c r="J98" s="43"/>
      <c r="K98" s="44"/>
      <c r="L98" s="20"/>
      <c r="M98" s="25"/>
      <c r="N98" s="43"/>
      <c r="O98" s="44"/>
      <c r="P98" s="54"/>
      <c r="Q98" s="55"/>
    </row>
    <row r="99" spans="1:17" s="26" customFormat="1" x14ac:dyDescent="0.15">
      <c r="A99" s="33"/>
      <c r="B99" s="34" t="s">
        <v>27</v>
      </c>
      <c r="C99" s="35" t="s">
        <v>28</v>
      </c>
      <c r="D99" s="20"/>
      <c r="E99" s="25"/>
      <c r="F99" s="54">
        <v>6286</v>
      </c>
      <c r="G99" s="55">
        <v>10000</v>
      </c>
      <c r="H99" s="36">
        <v>116916</v>
      </c>
      <c r="I99" s="96">
        <v>200000</v>
      </c>
      <c r="J99" s="54">
        <v>0</v>
      </c>
      <c r="K99" s="55">
        <v>10000</v>
      </c>
      <c r="L99" s="20"/>
      <c r="M99" s="25"/>
      <c r="N99" s="54">
        <v>13848</v>
      </c>
      <c r="O99" s="99">
        <v>50000</v>
      </c>
      <c r="P99" s="54">
        <f>D99+F99+H99+J99+L99+N99</f>
        <v>137050</v>
      </c>
      <c r="Q99" s="55">
        <f>E99+G99+I99+K99+M99+O99</f>
        <v>270000</v>
      </c>
    </row>
    <row r="100" spans="1:17" s="26" customFormat="1" x14ac:dyDescent="0.15">
      <c r="A100" s="33">
        <v>5459</v>
      </c>
      <c r="B100" s="34"/>
      <c r="C100" s="35" t="s">
        <v>23</v>
      </c>
      <c r="D100" s="20"/>
      <c r="E100" s="25"/>
      <c r="F100" s="43"/>
      <c r="G100" s="44"/>
      <c r="H100" s="36"/>
      <c r="I100" s="23"/>
      <c r="J100" s="43"/>
      <c r="K100" s="44"/>
      <c r="L100" s="20"/>
      <c r="M100" s="25"/>
      <c r="N100" s="43"/>
      <c r="O100" s="44"/>
      <c r="P100" s="54"/>
      <c r="Q100" s="55"/>
    </row>
    <row r="101" spans="1:17" s="26" customFormat="1" x14ac:dyDescent="0.15">
      <c r="A101" s="33"/>
      <c r="B101" s="34" t="s">
        <v>39</v>
      </c>
      <c r="C101" s="35" t="s">
        <v>28</v>
      </c>
      <c r="D101" s="20"/>
      <c r="E101" s="25"/>
      <c r="F101" s="43"/>
      <c r="G101" s="44"/>
      <c r="H101" s="36">
        <v>0</v>
      </c>
      <c r="I101" s="23">
        <v>5000</v>
      </c>
      <c r="J101" s="54">
        <v>11720</v>
      </c>
      <c r="K101" s="97">
        <v>20000</v>
      </c>
      <c r="L101" s="20"/>
      <c r="M101" s="25"/>
      <c r="N101" s="54">
        <v>5541</v>
      </c>
      <c r="O101" s="55">
        <v>10000</v>
      </c>
      <c r="P101" s="54">
        <f>D101+F101+H101+J101+L101+N101</f>
        <v>17261</v>
      </c>
      <c r="Q101" s="55">
        <f>E101+G101+I101+K101+M101+O101</f>
        <v>35000</v>
      </c>
    </row>
    <row r="102" spans="1:17" s="26" customFormat="1" x14ac:dyDescent="0.15">
      <c r="A102" s="33">
        <v>1245</v>
      </c>
      <c r="B102" s="34"/>
      <c r="C102" s="35" t="s">
        <v>47</v>
      </c>
      <c r="D102" s="36">
        <v>500000</v>
      </c>
      <c r="E102" s="96">
        <v>500000</v>
      </c>
      <c r="F102" s="43"/>
      <c r="G102" s="44"/>
      <c r="H102" s="20"/>
      <c r="I102" s="25"/>
      <c r="J102" s="43"/>
      <c r="K102" s="44"/>
      <c r="L102" s="20"/>
      <c r="M102" s="25"/>
      <c r="N102" s="43"/>
      <c r="O102" s="44"/>
      <c r="P102" s="54">
        <f>D102+F102+H102+J102+L102+N102</f>
        <v>500000</v>
      </c>
      <c r="Q102" s="55">
        <f t="shared" ref="Q102:Q105" si="45">E102+G102+I102+K102+M102+O102</f>
        <v>500000</v>
      </c>
    </row>
    <row r="103" spans="1:17" s="26" customFormat="1" x14ac:dyDescent="0.15">
      <c r="A103" s="33"/>
      <c r="B103" s="34"/>
      <c r="C103" s="35" t="s">
        <v>146</v>
      </c>
      <c r="D103" s="36">
        <v>500000</v>
      </c>
      <c r="E103" s="96">
        <v>500000</v>
      </c>
      <c r="F103" s="43"/>
      <c r="G103" s="44"/>
      <c r="H103" s="20"/>
      <c r="I103" s="25"/>
      <c r="J103" s="43"/>
      <c r="K103" s="44"/>
      <c r="L103" s="20"/>
      <c r="M103" s="25"/>
      <c r="N103" s="43"/>
      <c r="O103" s="44"/>
      <c r="P103" s="54">
        <f>D103+F103+H103+J103+L103+N103</f>
        <v>500000</v>
      </c>
      <c r="Q103" s="55">
        <f>E103+G103+I103+K103+M103+O103</f>
        <v>500000</v>
      </c>
    </row>
    <row r="104" spans="1:17" s="26" customFormat="1" x14ac:dyDescent="0.15">
      <c r="A104" s="33"/>
      <c r="B104" s="34"/>
      <c r="C104" s="35" t="s">
        <v>48</v>
      </c>
      <c r="D104" s="36">
        <v>500000</v>
      </c>
      <c r="E104" s="96">
        <v>500000</v>
      </c>
      <c r="F104" s="43"/>
      <c r="G104" s="44"/>
      <c r="H104" s="20"/>
      <c r="I104" s="25"/>
      <c r="J104" s="43"/>
      <c r="K104" s="44"/>
      <c r="L104" s="20"/>
      <c r="M104" s="25"/>
      <c r="N104" s="43"/>
      <c r="O104" s="44"/>
      <c r="P104" s="54">
        <f t="shared" ref="P104:P106" si="46">D104+F104+H104+J104+L104+N104</f>
        <v>500000</v>
      </c>
      <c r="Q104" s="55">
        <f t="shared" si="45"/>
        <v>500000</v>
      </c>
    </row>
    <row r="105" spans="1:17" s="26" customFormat="1" x14ac:dyDescent="0.15">
      <c r="A105" s="33">
        <v>2211</v>
      </c>
      <c r="B105" s="34"/>
      <c r="C105" s="35" t="s">
        <v>2</v>
      </c>
      <c r="D105" s="36">
        <v>0</v>
      </c>
      <c r="E105" s="23">
        <v>0</v>
      </c>
      <c r="F105" s="43"/>
      <c r="G105" s="44"/>
      <c r="H105" s="20"/>
      <c r="I105" s="25"/>
      <c r="J105" s="43"/>
      <c r="K105" s="44"/>
      <c r="L105" s="20"/>
      <c r="M105" s="25"/>
      <c r="N105" s="43"/>
      <c r="O105" s="44"/>
      <c r="P105" s="54">
        <f t="shared" si="46"/>
        <v>0</v>
      </c>
      <c r="Q105" s="55">
        <f t="shared" si="45"/>
        <v>0</v>
      </c>
    </row>
    <row r="106" spans="1:17" s="26" customFormat="1" ht="14.25" thickBot="1" x14ac:dyDescent="0.2">
      <c r="A106" s="27"/>
      <c r="B106" s="40"/>
      <c r="C106" s="89" t="s">
        <v>50</v>
      </c>
      <c r="D106" s="90">
        <v>9249117</v>
      </c>
      <c r="E106" s="83">
        <v>5337117</v>
      </c>
      <c r="F106" s="45"/>
      <c r="G106" s="46"/>
      <c r="H106" s="47"/>
      <c r="I106" s="48"/>
      <c r="J106" s="45"/>
      <c r="K106" s="46"/>
      <c r="L106" s="47"/>
      <c r="M106" s="48"/>
      <c r="N106" s="45"/>
      <c r="O106" s="46"/>
      <c r="P106" s="82">
        <f t="shared" si="46"/>
        <v>9249117</v>
      </c>
      <c r="Q106" s="83">
        <f t="shared" ref="Q106" si="47">SUM(E106:O106)</f>
        <v>5337117</v>
      </c>
    </row>
    <row r="109" spans="1:17" x14ac:dyDescent="0.15">
      <c r="C109" s="21" t="s">
        <v>182</v>
      </c>
      <c r="D109" s="84"/>
      <c r="E109" s="85"/>
      <c r="F109" s="64"/>
      <c r="G109" s="64"/>
    </row>
    <row r="110" spans="1:17" x14ac:dyDescent="0.15">
      <c r="C110" t="s">
        <v>188</v>
      </c>
      <c r="E110" s="64"/>
      <c r="F110" s="64"/>
      <c r="G110" s="64"/>
    </row>
    <row r="111" spans="1:17" x14ac:dyDescent="0.15">
      <c r="E111" s="64"/>
      <c r="F111" s="64"/>
      <c r="G111" s="64"/>
    </row>
    <row r="112" spans="1:17" x14ac:dyDescent="0.15">
      <c r="C112" s="69" t="s">
        <v>168</v>
      </c>
      <c r="D112" s="114" t="s">
        <v>171</v>
      </c>
      <c r="E112" s="73" t="s">
        <v>169</v>
      </c>
      <c r="F112" s="74"/>
      <c r="G112" s="66">
        <v>800000</v>
      </c>
    </row>
    <row r="113" spans="3:11" x14ac:dyDescent="0.15">
      <c r="C113" s="69"/>
      <c r="D113" s="115"/>
      <c r="E113" s="73" t="s">
        <v>170</v>
      </c>
      <c r="F113" s="74"/>
      <c r="G113" s="66">
        <v>50000</v>
      </c>
    </row>
    <row r="114" spans="3:11" x14ac:dyDescent="0.15">
      <c r="C114" s="80"/>
      <c r="D114" s="114" t="s">
        <v>172</v>
      </c>
      <c r="E114" s="81" t="s">
        <v>173</v>
      </c>
      <c r="F114" s="75" t="s">
        <v>185</v>
      </c>
      <c r="G114" s="67">
        <v>1100000</v>
      </c>
    </row>
    <row r="115" spans="3:11" x14ac:dyDescent="0.15">
      <c r="C115" s="80"/>
      <c r="D115" s="116"/>
      <c r="E115" s="81" t="s">
        <v>174</v>
      </c>
      <c r="F115" s="76" t="s">
        <v>185</v>
      </c>
      <c r="G115" s="67">
        <v>200000</v>
      </c>
    </row>
    <row r="116" spans="3:11" x14ac:dyDescent="0.15">
      <c r="C116" s="80"/>
      <c r="D116" s="116"/>
      <c r="E116" s="81" t="s">
        <v>178</v>
      </c>
      <c r="F116" s="68" t="s">
        <v>183</v>
      </c>
      <c r="G116" s="67">
        <v>120000</v>
      </c>
    </row>
    <row r="117" spans="3:11" x14ac:dyDescent="0.15">
      <c r="C117" s="80"/>
      <c r="D117" s="116"/>
      <c r="E117" s="81" t="s">
        <v>175</v>
      </c>
      <c r="F117" s="74"/>
      <c r="G117" s="67">
        <v>200000</v>
      </c>
    </row>
    <row r="118" spans="3:11" x14ac:dyDescent="0.15">
      <c r="C118" s="80"/>
      <c r="D118" s="116"/>
      <c r="E118" s="81" t="s">
        <v>177</v>
      </c>
      <c r="F118" s="74"/>
      <c r="G118" s="67">
        <v>40000</v>
      </c>
      <c r="H118" s="94">
        <v>810000</v>
      </c>
    </row>
    <row r="119" spans="3:11" x14ac:dyDescent="0.15">
      <c r="C119" s="80"/>
      <c r="D119" s="115"/>
      <c r="E119" s="73" t="s">
        <v>192</v>
      </c>
      <c r="F119" s="81" t="s">
        <v>193</v>
      </c>
      <c r="G119" s="91">
        <v>0</v>
      </c>
    </row>
    <row r="120" spans="3:11" x14ac:dyDescent="0.15">
      <c r="C120" s="24"/>
      <c r="D120" s="24"/>
      <c r="E120" s="24"/>
      <c r="G120" s="24"/>
    </row>
    <row r="121" spans="3:11" x14ac:dyDescent="0.15">
      <c r="C121" s="70" t="s">
        <v>176</v>
      </c>
      <c r="D121" s="114" t="s">
        <v>172</v>
      </c>
      <c r="E121" s="73" t="s">
        <v>177</v>
      </c>
      <c r="F121" s="74"/>
      <c r="G121" s="67">
        <v>1000000</v>
      </c>
    </row>
    <row r="122" spans="3:11" x14ac:dyDescent="0.15">
      <c r="C122" s="70"/>
      <c r="D122" s="116"/>
      <c r="E122" s="73" t="s">
        <v>179</v>
      </c>
      <c r="F122" s="74"/>
      <c r="G122" s="67">
        <v>50000</v>
      </c>
    </row>
    <row r="123" spans="3:11" x14ac:dyDescent="0.15">
      <c r="C123" s="70"/>
      <c r="D123" s="115"/>
      <c r="E123" s="73" t="s">
        <v>175</v>
      </c>
      <c r="F123" s="74"/>
      <c r="G123" s="67">
        <v>50000</v>
      </c>
      <c r="H123" s="94">
        <v>1100000</v>
      </c>
    </row>
    <row r="125" spans="3:11" x14ac:dyDescent="0.15">
      <c r="C125" s="78" t="s">
        <v>180</v>
      </c>
      <c r="D125" s="114" t="s">
        <v>172</v>
      </c>
      <c r="E125" s="73" t="s">
        <v>175</v>
      </c>
      <c r="F125" s="74"/>
      <c r="G125" s="67">
        <v>1000000</v>
      </c>
      <c r="K125" s="72"/>
    </row>
    <row r="126" spans="3:11" x14ac:dyDescent="0.15">
      <c r="C126" s="78"/>
      <c r="D126" s="115"/>
      <c r="E126" s="73" t="s">
        <v>191</v>
      </c>
      <c r="F126" s="68" t="s">
        <v>194</v>
      </c>
      <c r="G126" s="79">
        <v>100000</v>
      </c>
      <c r="H126" s="94">
        <v>1100000</v>
      </c>
      <c r="K126" s="72"/>
    </row>
    <row r="128" spans="3:11" x14ac:dyDescent="0.15">
      <c r="C128" s="71" t="s">
        <v>187</v>
      </c>
      <c r="D128" s="68" t="s">
        <v>172</v>
      </c>
      <c r="E128" s="77"/>
      <c r="F128" s="68" t="s">
        <v>184</v>
      </c>
      <c r="G128" s="67">
        <v>1000000</v>
      </c>
      <c r="H128" s="94">
        <v>1000000</v>
      </c>
    </row>
    <row r="130" spans="3:13" x14ac:dyDescent="0.15">
      <c r="C130" s="65" t="s">
        <v>181</v>
      </c>
      <c r="H130" s="95">
        <v>4010000</v>
      </c>
      <c r="M130" s="72"/>
    </row>
  </sheetData>
  <mergeCells count="20">
    <mergeCell ref="D125:D126"/>
    <mergeCell ref="D114:D119"/>
    <mergeCell ref="C2:C4"/>
    <mergeCell ref="A2:B4"/>
    <mergeCell ref="D3:E3"/>
    <mergeCell ref="D112:D113"/>
    <mergeCell ref="D121:D123"/>
    <mergeCell ref="F3:G3"/>
    <mergeCell ref="H3:I3"/>
    <mergeCell ref="D2:E2"/>
    <mergeCell ref="F2:G2"/>
    <mergeCell ref="H2:I2"/>
    <mergeCell ref="P3:Q3"/>
    <mergeCell ref="P2:Q2"/>
    <mergeCell ref="J3:K3"/>
    <mergeCell ref="L3:M3"/>
    <mergeCell ref="N3:O3"/>
    <mergeCell ref="J2:K2"/>
    <mergeCell ref="L2:M2"/>
    <mergeCell ref="N2:O2"/>
  </mergeCells>
  <phoneticPr fontId="2"/>
  <pageMargins left="0.39370078740157483" right="0.39370078740157483" top="0.62992125984251968" bottom="0.47244094488188981" header="0.31496062992125984" footer="0.31496062992125984"/>
  <pageSetup paperSize="8" scale="85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7"/>
  <sheetViews>
    <sheetView tabSelected="1" zoomScale="110" zoomScaleNormal="110" workbookViewId="0">
      <pane xSplit="1" ySplit="8" topLeftCell="J91" activePane="bottomRight" state="frozen"/>
      <selection pane="topRight" activeCell="B1" sqref="B1"/>
      <selection pane="bottomLeft" activeCell="A9" sqref="A9"/>
      <selection pane="bottomRight" activeCell="A5" sqref="A5:E5"/>
    </sheetView>
  </sheetViews>
  <sheetFormatPr defaultRowHeight="11.25" x14ac:dyDescent="0.15"/>
  <cols>
    <col min="1" max="1" width="32.5" style="5" customWidth="1"/>
    <col min="2" max="5" width="12.875" style="3" customWidth="1"/>
    <col min="6" max="14" width="11.375" style="3" customWidth="1"/>
    <col min="15" max="16384" width="9" style="4"/>
  </cols>
  <sheetData>
    <row r="1" spans="1:14" x14ac:dyDescent="0.15">
      <c r="A1" s="2" t="s">
        <v>52</v>
      </c>
    </row>
    <row r="4" spans="1:14" ht="13.5" x14ac:dyDescent="0.15">
      <c r="A4" s="126" t="s">
        <v>53</v>
      </c>
      <c r="B4" s="126"/>
      <c r="C4" s="126"/>
      <c r="D4" s="126"/>
      <c r="E4" s="126"/>
      <c r="F4" s="17"/>
      <c r="G4" s="17"/>
      <c r="H4" s="17"/>
      <c r="I4" s="17"/>
      <c r="J4" s="17"/>
      <c r="K4" s="17"/>
      <c r="L4" s="17"/>
      <c r="M4" s="17"/>
      <c r="N4" s="17"/>
    </row>
    <row r="5" spans="1:14" ht="13.5" x14ac:dyDescent="0.15">
      <c r="A5" s="127" t="s">
        <v>197</v>
      </c>
      <c r="B5" s="127"/>
      <c r="C5" s="127"/>
      <c r="D5" s="127"/>
      <c r="E5" s="12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15">
      <c r="E6" s="3" t="s">
        <v>54</v>
      </c>
      <c r="N6" s="3" t="s">
        <v>54</v>
      </c>
    </row>
    <row r="7" spans="1:14" s="7" customFormat="1" ht="23.1" customHeight="1" x14ac:dyDescent="0.15">
      <c r="A7" s="128" t="s">
        <v>55</v>
      </c>
      <c r="B7" s="132" t="s">
        <v>140</v>
      </c>
      <c r="C7" s="132" t="s">
        <v>141</v>
      </c>
      <c r="D7" s="134" t="s">
        <v>56</v>
      </c>
      <c r="E7" s="134" t="s">
        <v>57</v>
      </c>
      <c r="F7" s="130" t="s">
        <v>140</v>
      </c>
      <c r="G7" s="131"/>
      <c r="H7" s="131"/>
      <c r="I7" s="131"/>
      <c r="J7" s="130" t="s">
        <v>141</v>
      </c>
      <c r="K7" s="131"/>
      <c r="L7" s="131"/>
      <c r="M7" s="130" t="s">
        <v>56</v>
      </c>
      <c r="N7" s="130" t="s">
        <v>57</v>
      </c>
    </row>
    <row r="8" spans="1:14" s="7" customFormat="1" x14ac:dyDescent="0.15">
      <c r="A8" s="129"/>
      <c r="B8" s="133"/>
      <c r="C8" s="133"/>
      <c r="D8" s="129"/>
      <c r="E8" s="129"/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61</v>
      </c>
      <c r="M8" s="131"/>
      <c r="N8" s="131"/>
    </row>
    <row r="9" spans="1:14" x14ac:dyDescent="0.1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10" t="s">
        <v>64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15">
      <c r="A11" s="10" t="s">
        <v>65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15">
      <c r="A12" s="10" t="s">
        <v>66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15">
      <c r="A13" s="10" t="s">
        <v>67</v>
      </c>
      <c r="B13" s="11">
        <f>I13</f>
        <v>0</v>
      </c>
      <c r="C13" s="11">
        <f>L13</f>
        <v>0</v>
      </c>
      <c r="D13" s="11">
        <f>M13</f>
        <v>1000</v>
      </c>
      <c r="E13" s="11">
        <f>N13</f>
        <v>1000</v>
      </c>
      <c r="F13" s="11">
        <f>H31年度予算!G9</f>
        <v>0</v>
      </c>
      <c r="G13" s="11">
        <v>0</v>
      </c>
      <c r="H13" s="11">
        <v>0</v>
      </c>
      <c r="I13" s="11">
        <f>SUM(F13:H13)</f>
        <v>0</v>
      </c>
      <c r="J13" s="11">
        <f>H31年度予算!M9</f>
        <v>0</v>
      </c>
      <c r="K13" s="11">
        <f>H31年度予算!O9</f>
        <v>0</v>
      </c>
      <c r="L13" s="11">
        <f>SUM(J13:K13)</f>
        <v>0</v>
      </c>
      <c r="M13" s="11">
        <f>H31年度予算!E9</f>
        <v>1000</v>
      </c>
      <c r="N13" s="11">
        <f>SUM(I13,L13,M13)</f>
        <v>1000</v>
      </c>
    </row>
    <row r="14" spans="1:14" x14ac:dyDescent="0.15">
      <c r="A14" s="10" t="s">
        <v>68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15">
      <c r="A15" s="10" t="s">
        <v>69</v>
      </c>
      <c r="B15" s="11">
        <f>I15</f>
        <v>0</v>
      </c>
      <c r="C15" s="11">
        <f>L15</f>
        <v>0</v>
      </c>
      <c r="D15" s="11">
        <f>M15</f>
        <v>50000</v>
      </c>
      <c r="E15" s="11">
        <f>N15</f>
        <v>50000</v>
      </c>
      <c r="F15" s="11">
        <v>0</v>
      </c>
      <c r="G15" s="11">
        <v>0</v>
      </c>
      <c r="H15" s="11">
        <v>0</v>
      </c>
      <c r="I15" s="11">
        <f>SUM(F15:H15)</f>
        <v>0</v>
      </c>
      <c r="J15" s="11">
        <v>0</v>
      </c>
      <c r="K15" s="11">
        <v>0</v>
      </c>
      <c r="L15" s="11">
        <f>SUM(J15:K15)</f>
        <v>0</v>
      </c>
      <c r="M15" s="11">
        <f>H31年度予算!E10</f>
        <v>50000</v>
      </c>
      <c r="N15" s="11">
        <f t="shared" ref="N15:N34" si="0">SUM(I15,L15,M15)</f>
        <v>50000</v>
      </c>
    </row>
    <row r="16" spans="1:14" x14ac:dyDescent="0.15">
      <c r="A16" s="10" t="s">
        <v>70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15">
      <c r="A17" s="10" t="s">
        <v>71</v>
      </c>
      <c r="B17" s="11">
        <f>I17</f>
        <v>0</v>
      </c>
      <c r="C17" s="11">
        <f t="shared" ref="C17:C34" si="1">L17</f>
        <v>0</v>
      </c>
      <c r="D17" s="11">
        <f t="shared" ref="D17:E19" si="2">M17</f>
        <v>9000000</v>
      </c>
      <c r="E17" s="11">
        <f t="shared" si="2"/>
        <v>9000000</v>
      </c>
      <c r="F17" s="11">
        <v>0</v>
      </c>
      <c r="G17" s="11">
        <v>0</v>
      </c>
      <c r="H17" s="11">
        <v>0</v>
      </c>
      <c r="I17" s="11">
        <f>SUM(F17:H17)</f>
        <v>0</v>
      </c>
      <c r="J17" s="11">
        <v>0</v>
      </c>
      <c r="K17" s="11">
        <v>0</v>
      </c>
      <c r="L17" s="11">
        <f>SUM(J17:K17)</f>
        <v>0</v>
      </c>
      <c r="M17" s="11">
        <f>H31年度予算!E11</f>
        <v>9000000</v>
      </c>
      <c r="N17" s="11">
        <f t="shared" si="0"/>
        <v>9000000</v>
      </c>
    </row>
    <row r="18" spans="1:14" x14ac:dyDescent="0.15">
      <c r="A18" s="10" t="s">
        <v>72</v>
      </c>
      <c r="B18" s="11">
        <f>I18</f>
        <v>0</v>
      </c>
      <c r="C18" s="11">
        <f t="shared" si="1"/>
        <v>0</v>
      </c>
      <c r="D18" s="12">
        <f t="shared" si="2"/>
        <v>2000000</v>
      </c>
      <c r="E18" s="11">
        <f t="shared" si="2"/>
        <v>2000000</v>
      </c>
      <c r="F18" s="12">
        <v>0</v>
      </c>
      <c r="G18" s="12">
        <v>0</v>
      </c>
      <c r="H18" s="12">
        <v>0</v>
      </c>
      <c r="I18" s="12">
        <f>SUM(F18:H18)</f>
        <v>0</v>
      </c>
      <c r="J18" s="12">
        <v>0</v>
      </c>
      <c r="K18" s="12">
        <v>0</v>
      </c>
      <c r="L18" s="12">
        <f>SUM(J18:K18)</f>
        <v>0</v>
      </c>
      <c r="M18" s="12">
        <f>H31年度予算!E12</f>
        <v>2000000</v>
      </c>
      <c r="N18" s="11">
        <f t="shared" si="0"/>
        <v>2000000</v>
      </c>
    </row>
    <row r="19" spans="1:14" x14ac:dyDescent="0.15">
      <c r="A19" s="10" t="s">
        <v>73</v>
      </c>
      <c r="B19" s="13">
        <f>I19</f>
        <v>0</v>
      </c>
      <c r="C19" s="13">
        <f t="shared" si="1"/>
        <v>0</v>
      </c>
      <c r="D19" s="13">
        <f t="shared" si="2"/>
        <v>11000000</v>
      </c>
      <c r="E19" s="13">
        <f t="shared" si="2"/>
        <v>11000000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3">
        <f>SUM(F19:H19)</f>
        <v>0</v>
      </c>
      <c r="J19" s="13">
        <f>SUM(J17:J18)</f>
        <v>0</v>
      </c>
      <c r="K19" s="13">
        <f>SUM(K17:K18)</f>
        <v>0</v>
      </c>
      <c r="L19" s="13">
        <f>SUM(J19:K19)</f>
        <v>0</v>
      </c>
      <c r="M19" s="13">
        <f>SUM(M17:M18)</f>
        <v>11000000</v>
      </c>
      <c r="N19" s="13">
        <f t="shared" si="0"/>
        <v>11000000</v>
      </c>
    </row>
    <row r="20" spans="1:14" x14ac:dyDescent="0.15">
      <c r="A20" s="10" t="s">
        <v>74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15">
      <c r="A21" s="10" t="s">
        <v>75</v>
      </c>
      <c r="B21" s="11">
        <f>I21</f>
        <v>1440000</v>
      </c>
      <c r="C21" s="11">
        <f t="shared" si="1"/>
        <v>0</v>
      </c>
      <c r="D21" s="11">
        <f t="shared" ref="D21:E23" si="3">M21</f>
        <v>0</v>
      </c>
      <c r="E21" s="11">
        <f t="shared" si="3"/>
        <v>1440000</v>
      </c>
      <c r="F21" s="11">
        <f>H31年度予算!G13</f>
        <v>40000</v>
      </c>
      <c r="G21" s="11">
        <f>H31年度予算!I13</f>
        <v>900000</v>
      </c>
      <c r="H21" s="11">
        <f>H31年度予算!K13</f>
        <v>500000</v>
      </c>
      <c r="I21" s="11">
        <f>SUM(F21:H21)</f>
        <v>1440000</v>
      </c>
      <c r="J21" s="11">
        <f>H31年度予算!M13</f>
        <v>0</v>
      </c>
      <c r="K21" s="11">
        <f>H31年度予算!O13</f>
        <v>0</v>
      </c>
      <c r="L21" s="11">
        <f>SUM(J21:K21)</f>
        <v>0</v>
      </c>
      <c r="M21" s="11">
        <f>H31年度予算!E13</f>
        <v>0</v>
      </c>
      <c r="N21" s="11">
        <f t="shared" si="0"/>
        <v>1440000</v>
      </c>
    </row>
    <row r="22" spans="1:14" x14ac:dyDescent="0.15">
      <c r="A22" s="10" t="s">
        <v>76</v>
      </c>
      <c r="B22" s="12">
        <f>I22</f>
        <v>450000</v>
      </c>
      <c r="C22" s="12">
        <f t="shared" si="1"/>
        <v>0</v>
      </c>
      <c r="D22" s="12">
        <f t="shared" si="3"/>
        <v>0</v>
      </c>
      <c r="E22" s="11">
        <f t="shared" si="3"/>
        <v>450000</v>
      </c>
      <c r="F22" s="12">
        <f>H31年度予算!G14</f>
        <v>450000</v>
      </c>
      <c r="G22" s="12">
        <f>H31年度予算!I14</f>
        <v>0</v>
      </c>
      <c r="H22" s="12">
        <f>H31年度予算!K14</f>
        <v>0</v>
      </c>
      <c r="I22" s="12">
        <f>SUM(F22:H22)</f>
        <v>450000</v>
      </c>
      <c r="J22" s="12">
        <f>H31年度予算!M14</f>
        <v>0</v>
      </c>
      <c r="K22" s="12">
        <f>H31年度予算!O14</f>
        <v>0</v>
      </c>
      <c r="L22" s="12">
        <f>SUM(J22:K22)</f>
        <v>0</v>
      </c>
      <c r="M22" s="12">
        <f>H31年度予算!E14</f>
        <v>0</v>
      </c>
      <c r="N22" s="11">
        <f t="shared" si="0"/>
        <v>450000</v>
      </c>
    </row>
    <row r="23" spans="1:14" x14ac:dyDescent="0.15">
      <c r="A23" s="10" t="s">
        <v>77</v>
      </c>
      <c r="B23" s="13">
        <f>I23</f>
        <v>1890000</v>
      </c>
      <c r="C23" s="13">
        <f t="shared" si="1"/>
        <v>0</v>
      </c>
      <c r="D23" s="13">
        <f t="shared" si="3"/>
        <v>0</v>
      </c>
      <c r="E23" s="13">
        <f t="shared" si="3"/>
        <v>1890000</v>
      </c>
      <c r="F23" s="13">
        <f>SUM(F21:F22)</f>
        <v>490000</v>
      </c>
      <c r="G23" s="13">
        <f>SUM(G21:G22)</f>
        <v>900000</v>
      </c>
      <c r="H23" s="13">
        <f>SUM(H21:H22)</f>
        <v>500000</v>
      </c>
      <c r="I23" s="13">
        <f>SUM(F23:H23)</f>
        <v>1890000</v>
      </c>
      <c r="J23" s="13">
        <f>SUM(J21:J22)</f>
        <v>0</v>
      </c>
      <c r="K23" s="13">
        <f>SUM(K21:K22)</f>
        <v>0</v>
      </c>
      <c r="L23" s="13">
        <f>SUM(J23:K23)</f>
        <v>0</v>
      </c>
      <c r="M23" s="13">
        <f>SUM(M21:M22)</f>
        <v>0</v>
      </c>
      <c r="N23" s="13">
        <f t="shared" si="0"/>
        <v>1890000</v>
      </c>
    </row>
    <row r="24" spans="1:14" x14ac:dyDescent="0.15">
      <c r="A24" s="10" t="s">
        <v>78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15">
      <c r="A25" s="10" t="s">
        <v>79</v>
      </c>
      <c r="B25" s="11">
        <f>I25</f>
        <v>5500000</v>
      </c>
      <c r="C25" s="11">
        <f t="shared" si="1"/>
        <v>300000</v>
      </c>
      <c r="D25" s="11">
        <f t="shared" ref="D25:E27" si="4">M25</f>
        <v>0</v>
      </c>
      <c r="E25" s="11">
        <f t="shared" si="4"/>
        <v>5800000</v>
      </c>
      <c r="F25" s="11">
        <f>H31年度予算!G15</f>
        <v>2000000</v>
      </c>
      <c r="G25" s="11">
        <f>H31年度予算!I15</f>
        <v>3500000</v>
      </c>
      <c r="H25" s="11">
        <f>H31年度予算!K15</f>
        <v>0</v>
      </c>
      <c r="I25" s="11">
        <f>SUM(F25:H25)</f>
        <v>5500000</v>
      </c>
      <c r="J25" s="11">
        <f>H31年度予算!M15</f>
        <v>0</v>
      </c>
      <c r="K25" s="11">
        <f>H31年度予算!O15</f>
        <v>300000</v>
      </c>
      <c r="L25" s="11">
        <f>SUM(J25:K25)</f>
        <v>300000</v>
      </c>
      <c r="M25" s="11">
        <f>H31年度予算!E15</f>
        <v>0</v>
      </c>
      <c r="N25" s="11">
        <f t="shared" si="0"/>
        <v>5800000</v>
      </c>
    </row>
    <row r="26" spans="1:14" x14ac:dyDescent="0.15">
      <c r="A26" s="10" t="s">
        <v>80</v>
      </c>
      <c r="B26" s="12">
        <f>I26</f>
        <v>300000</v>
      </c>
      <c r="C26" s="12">
        <f t="shared" si="1"/>
        <v>550000</v>
      </c>
      <c r="D26" s="12">
        <f t="shared" si="4"/>
        <v>0</v>
      </c>
      <c r="E26" s="11">
        <f t="shared" si="4"/>
        <v>850000</v>
      </c>
      <c r="F26" s="12">
        <f>H31年度予算!G16</f>
        <v>0</v>
      </c>
      <c r="G26" s="12">
        <f>H31年度予算!I16</f>
        <v>300000</v>
      </c>
      <c r="H26" s="12">
        <f>H31年度予算!K16</f>
        <v>0</v>
      </c>
      <c r="I26" s="12">
        <f>SUM(F26:H26)</f>
        <v>300000</v>
      </c>
      <c r="J26" s="12">
        <f>H31年度予算!M16</f>
        <v>150000</v>
      </c>
      <c r="K26" s="12">
        <f>H31年度予算!O16</f>
        <v>400000</v>
      </c>
      <c r="L26" s="12">
        <f>SUM(J26:K26)</f>
        <v>550000</v>
      </c>
      <c r="M26" s="12">
        <f>H31年度予算!E16</f>
        <v>0</v>
      </c>
      <c r="N26" s="11">
        <f t="shared" si="0"/>
        <v>850000</v>
      </c>
    </row>
    <row r="27" spans="1:14" x14ac:dyDescent="0.15">
      <c r="A27" s="10" t="s">
        <v>81</v>
      </c>
      <c r="B27" s="13">
        <f>I27</f>
        <v>5800000</v>
      </c>
      <c r="C27" s="13">
        <f t="shared" si="1"/>
        <v>850000</v>
      </c>
      <c r="D27" s="13">
        <f t="shared" si="4"/>
        <v>0</v>
      </c>
      <c r="E27" s="13">
        <f t="shared" si="4"/>
        <v>6650000</v>
      </c>
      <c r="F27" s="13">
        <f>SUM(F25:F26)</f>
        <v>2000000</v>
      </c>
      <c r="G27" s="13">
        <f>SUM(G25:G26)</f>
        <v>3800000</v>
      </c>
      <c r="H27" s="13">
        <f>SUM(H25:H26)</f>
        <v>0</v>
      </c>
      <c r="I27" s="13">
        <f>SUM(F27:H27)</f>
        <v>5800000</v>
      </c>
      <c r="J27" s="13">
        <f>SUM(J25:J26)</f>
        <v>150000</v>
      </c>
      <c r="K27" s="13">
        <f>SUM(K25:K26)</f>
        <v>700000</v>
      </c>
      <c r="L27" s="13">
        <f>SUM(J27:K27)</f>
        <v>850000</v>
      </c>
      <c r="M27" s="13">
        <f>SUM(M25:M26)</f>
        <v>0</v>
      </c>
      <c r="N27" s="13">
        <f t="shared" si="0"/>
        <v>6650000</v>
      </c>
    </row>
    <row r="28" spans="1:14" x14ac:dyDescent="0.15">
      <c r="A28" s="10" t="s">
        <v>82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15">
      <c r="A29" s="10" t="s">
        <v>83</v>
      </c>
      <c r="B29" s="11">
        <f>I29</f>
        <v>0</v>
      </c>
      <c r="C29" s="11">
        <f t="shared" si="1"/>
        <v>0</v>
      </c>
      <c r="D29" s="11">
        <f>M29</f>
        <v>0</v>
      </c>
      <c r="E29" s="11">
        <f>N29</f>
        <v>0</v>
      </c>
      <c r="F29" s="11">
        <f>H31年度予算!G17</f>
        <v>0</v>
      </c>
      <c r="G29" s="11">
        <f>H31年度予算!I17</f>
        <v>0</v>
      </c>
      <c r="H29" s="11">
        <f>H31年度予算!K17</f>
        <v>0</v>
      </c>
      <c r="I29" s="11">
        <f>SUM(F29:H29)</f>
        <v>0</v>
      </c>
      <c r="J29" s="11">
        <f>H31年度予算!M17</f>
        <v>0</v>
      </c>
      <c r="K29" s="11">
        <f>H31年度予算!O17</f>
        <v>0</v>
      </c>
      <c r="L29" s="11">
        <f>SUM(J29:K29)</f>
        <v>0</v>
      </c>
      <c r="M29" s="11">
        <f>H31年度予算!E17</f>
        <v>0</v>
      </c>
      <c r="N29" s="11">
        <f t="shared" si="0"/>
        <v>0</v>
      </c>
    </row>
    <row r="30" spans="1:14" x14ac:dyDescent="0.15">
      <c r="A30" s="10" t="s">
        <v>137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15">
      <c r="A31" s="10" t="s">
        <v>84</v>
      </c>
      <c r="B31" s="11">
        <f>I31</f>
        <v>0</v>
      </c>
      <c r="C31" s="11">
        <f t="shared" si="1"/>
        <v>0</v>
      </c>
      <c r="D31" s="11">
        <f t="shared" ref="D31:E34" si="5">M31</f>
        <v>50</v>
      </c>
      <c r="E31" s="11">
        <f t="shared" si="5"/>
        <v>50</v>
      </c>
      <c r="F31" s="11">
        <f>H31年度予算!G18</f>
        <v>0</v>
      </c>
      <c r="G31" s="11">
        <f>H31年度予算!I18</f>
        <v>0</v>
      </c>
      <c r="H31" s="11">
        <f>H31年度予算!K18</f>
        <v>0</v>
      </c>
      <c r="I31" s="11">
        <f>SUM(F31:H31)</f>
        <v>0</v>
      </c>
      <c r="J31" s="11">
        <f>H31年度予算!M18</f>
        <v>0</v>
      </c>
      <c r="K31" s="11">
        <f>H31年度予算!O18</f>
        <v>0</v>
      </c>
      <c r="L31" s="11">
        <f>SUM(J31:K31)</f>
        <v>0</v>
      </c>
      <c r="M31" s="11">
        <f>H31年度予算!E18</f>
        <v>50</v>
      </c>
      <c r="N31" s="11">
        <f t="shared" si="0"/>
        <v>50</v>
      </c>
    </row>
    <row r="32" spans="1:14" x14ac:dyDescent="0.15">
      <c r="A32" s="10" t="s">
        <v>139</v>
      </c>
      <c r="B32" s="11">
        <f>I32</f>
        <v>0</v>
      </c>
      <c r="C32" s="11">
        <f t="shared" si="1"/>
        <v>0</v>
      </c>
      <c r="D32" s="11">
        <f t="shared" si="5"/>
        <v>50000</v>
      </c>
      <c r="E32" s="11">
        <f t="shared" si="5"/>
        <v>50000</v>
      </c>
      <c r="F32" s="11">
        <f>H31年度予算!G19</f>
        <v>0</v>
      </c>
      <c r="G32" s="11">
        <f>H31年度予算!I19</f>
        <v>0</v>
      </c>
      <c r="H32" s="11">
        <f>H31年度予算!K19</f>
        <v>0</v>
      </c>
      <c r="I32" s="11">
        <f>SUM(F32:H32)</f>
        <v>0</v>
      </c>
      <c r="J32" s="11">
        <f>H31年度予算!M19</f>
        <v>0</v>
      </c>
      <c r="K32" s="11">
        <f>H31年度予算!O19</f>
        <v>0</v>
      </c>
      <c r="L32" s="11">
        <f>SUM(J32:K32)</f>
        <v>0</v>
      </c>
      <c r="M32" s="11">
        <f>H31年度予算!E19</f>
        <v>50000</v>
      </c>
      <c r="N32" s="11">
        <f>SUM(I32,L32,M32)</f>
        <v>50000</v>
      </c>
    </row>
    <row r="33" spans="1:14" x14ac:dyDescent="0.15">
      <c r="A33" s="10" t="s">
        <v>138</v>
      </c>
      <c r="B33" s="13">
        <f>I33</f>
        <v>0</v>
      </c>
      <c r="C33" s="13">
        <f t="shared" si="1"/>
        <v>0</v>
      </c>
      <c r="D33" s="13">
        <f t="shared" si="5"/>
        <v>50050</v>
      </c>
      <c r="E33" s="13">
        <f t="shared" si="5"/>
        <v>50050</v>
      </c>
      <c r="F33" s="13">
        <f>SUM(F31:F32)</f>
        <v>0</v>
      </c>
      <c r="G33" s="13">
        <f>SUM(G31:G32)</f>
        <v>0</v>
      </c>
      <c r="H33" s="13">
        <f>SUM(H31:H32)</f>
        <v>0</v>
      </c>
      <c r="I33" s="13">
        <f>SUM(F33:H33)</f>
        <v>0</v>
      </c>
      <c r="J33" s="13">
        <f>SUM(J31:J32)</f>
        <v>0</v>
      </c>
      <c r="K33" s="13">
        <f>SUM(K31:K32)</f>
        <v>0</v>
      </c>
      <c r="L33" s="13">
        <f>SUM(J33:K33)</f>
        <v>0</v>
      </c>
      <c r="M33" s="13">
        <f>SUM(M31:M32)</f>
        <v>50050</v>
      </c>
      <c r="N33" s="13">
        <f>SUM(I33,L33,M33)</f>
        <v>50050</v>
      </c>
    </row>
    <row r="34" spans="1:14" x14ac:dyDescent="0.15">
      <c r="A34" s="10" t="s">
        <v>85</v>
      </c>
      <c r="B34" s="13">
        <f>I34</f>
        <v>7690000</v>
      </c>
      <c r="C34" s="13">
        <f t="shared" si="1"/>
        <v>850000</v>
      </c>
      <c r="D34" s="13">
        <f t="shared" si="5"/>
        <v>11101050</v>
      </c>
      <c r="E34" s="13">
        <f t="shared" si="5"/>
        <v>19641050</v>
      </c>
      <c r="F34" s="13">
        <f>SUM(F13,F15,F19,F23,F27,F29,F33)</f>
        <v>2490000</v>
      </c>
      <c r="G34" s="13">
        <f>SUM(G13,G15,G19,G23,G27,G29,G33)</f>
        <v>4700000</v>
      </c>
      <c r="H34" s="13">
        <f>SUM(H13,H15,H19,H23,H27,H29,H33)</f>
        <v>500000</v>
      </c>
      <c r="I34" s="13">
        <f>SUM(F34:H34)</f>
        <v>7690000</v>
      </c>
      <c r="J34" s="13">
        <f>SUM(J13,J15,J19,J23,J27,J29,J33)</f>
        <v>150000</v>
      </c>
      <c r="K34" s="13">
        <f>SUM(K13,K15,K19,K23,K27,K29,K33)</f>
        <v>700000</v>
      </c>
      <c r="L34" s="13">
        <f>SUM(J34:K34)</f>
        <v>850000</v>
      </c>
      <c r="M34" s="13">
        <f>SUM(M13,M15,M19,M23,M27,M29,M33)</f>
        <v>11101050</v>
      </c>
      <c r="N34" s="13">
        <f t="shared" si="0"/>
        <v>19641050</v>
      </c>
    </row>
    <row r="35" spans="1:14" x14ac:dyDescent="0.15">
      <c r="A35" s="10" t="s">
        <v>86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15">
      <c r="A36" s="10" t="s">
        <v>87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15">
      <c r="A37" s="10" t="s">
        <v>88</v>
      </c>
      <c r="B37" s="11">
        <f t="shared" ref="B37:B55" si="6">I37</f>
        <v>37200</v>
      </c>
      <c r="C37" s="11">
        <f t="shared" ref="C37:C55" si="7">L37</f>
        <v>17360</v>
      </c>
      <c r="D37" s="11">
        <f t="shared" ref="D37:D55" si="8">M37</f>
        <v>0</v>
      </c>
      <c r="E37" s="11">
        <f t="shared" ref="E37:E55" si="9">N37</f>
        <v>54560</v>
      </c>
      <c r="F37" s="11">
        <f>H31年度予算!S22</f>
        <v>14880</v>
      </c>
      <c r="G37" s="11">
        <f>H31年度予算!T22</f>
        <v>16120</v>
      </c>
      <c r="H37" s="11">
        <f>H31年度予算!U22</f>
        <v>6200</v>
      </c>
      <c r="I37" s="11">
        <f>SUM(F37:H37)</f>
        <v>37200</v>
      </c>
      <c r="J37" s="11">
        <f>H31年度予算!V22</f>
        <v>11160</v>
      </c>
      <c r="K37" s="11">
        <f>H31年度予算!W22</f>
        <v>6200</v>
      </c>
      <c r="L37" s="11">
        <f>SUM(J37:K37)</f>
        <v>17360</v>
      </c>
      <c r="M37" s="11">
        <v>0</v>
      </c>
      <c r="N37" s="11">
        <f t="shared" ref="N37:N77" si="10">SUM(I37,L37,M37)</f>
        <v>54560</v>
      </c>
    </row>
    <row r="38" spans="1:14" x14ac:dyDescent="0.15">
      <c r="A38" s="10" t="s">
        <v>89</v>
      </c>
      <c r="B38" s="11">
        <f t="shared" si="6"/>
        <v>280000</v>
      </c>
      <c r="C38" s="11">
        <f t="shared" si="7"/>
        <v>814000</v>
      </c>
      <c r="D38" s="11">
        <f t="shared" si="8"/>
        <v>0</v>
      </c>
      <c r="E38" s="11">
        <f t="shared" si="9"/>
        <v>1094000</v>
      </c>
      <c r="F38" s="11">
        <f>H31年度予算!S25+H31年度予算!G81</f>
        <v>112000</v>
      </c>
      <c r="G38" s="11">
        <f>H31年度予算!T25+H31年度予算!I81</f>
        <v>63000</v>
      </c>
      <c r="H38" s="11">
        <f>H31年度予算!U25+H31年度予算!K81</f>
        <v>105000</v>
      </c>
      <c r="I38" s="11">
        <f t="shared" ref="I38:I54" si="11">SUM(F38:H38)</f>
        <v>280000</v>
      </c>
      <c r="J38" s="11">
        <f>H31年度予算!V25+H31年度予算!M81</f>
        <v>9000</v>
      </c>
      <c r="K38" s="11">
        <f>H31年度予算!W25+H31年度予算!O81</f>
        <v>805000</v>
      </c>
      <c r="L38" s="11">
        <f t="shared" ref="L38:L54" si="12">SUM(J38:K38)</f>
        <v>814000</v>
      </c>
      <c r="M38" s="11">
        <v>0</v>
      </c>
      <c r="N38" s="11">
        <f t="shared" si="10"/>
        <v>1094000</v>
      </c>
    </row>
    <row r="39" spans="1:14" x14ac:dyDescent="0.15">
      <c r="A39" s="10" t="s">
        <v>90</v>
      </c>
      <c r="B39" s="11">
        <f t="shared" si="6"/>
        <v>5420000</v>
      </c>
      <c r="C39" s="11">
        <f t="shared" si="7"/>
        <v>1536000</v>
      </c>
      <c r="D39" s="11">
        <f t="shared" si="8"/>
        <v>0</v>
      </c>
      <c r="E39" s="11">
        <f t="shared" si="9"/>
        <v>6956000</v>
      </c>
      <c r="F39" s="11">
        <f>H31年度予算!S34+H31年度予算!G83</f>
        <v>988000</v>
      </c>
      <c r="G39" s="11">
        <f>H31年度予算!T34+H31年度予算!I83</f>
        <v>2812000</v>
      </c>
      <c r="H39" s="11">
        <f>H31年度予算!U34+H31年度予算!K83</f>
        <v>1620000</v>
      </c>
      <c r="I39" s="11">
        <f t="shared" si="11"/>
        <v>5420000</v>
      </c>
      <c r="J39" s="11">
        <f>H31年度予算!V34+H31年度予算!M83</f>
        <v>216000</v>
      </c>
      <c r="K39" s="11">
        <f>H31年度予算!W34+H31年度予算!O83</f>
        <v>1320000</v>
      </c>
      <c r="L39" s="11">
        <f t="shared" si="12"/>
        <v>1536000</v>
      </c>
      <c r="M39" s="11">
        <v>0</v>
      </c>
      <c r="N39" s="11">
        <f t="shared" si="10"/>
        <v>6956000</v>
      </c>
    </row>
    <row r="40" spans="1:14" x14ac:dyDescent="0.15">
      <c r="A40" s="10" t="s">
        <v>91</v>
      </c>
      <c r="B40" s="11">
        <f t="shared" si="6"/>
        <v>460000</v>
      </c>
      <c r="C40" s="11">
        <f t="shared" si="7"/>
        <v>268000</v>
      </c>
      <c r="D40" s="11">
        <f t="shared" si="8"/>
        <v>0</v>
      </c>
      <c r="E40" s="11">
        <f t="shared" si="9"/>
        <v>728000</v>
      </c>
      <c r="F40" s="11">
        <f>H31年度予算!S37+H31年度予算!G85</f>
        <v>164000</v>
      </c>
      <c r="G40" s="11">
        <f>H31年度予算!T37+H31年度予算!I85</f>
        <v>206000</v>
      </c>
      <c r="H40" s="11">
        <f>H31年度予算!U37+H31年度予算!K85</f>
        <v>90000</v>
      </c>
      <c r="I40" s="11">
        <f t="shared" si="11"/>
        <v>460000</v>
      </c>
      <c r="J40" s="11">
        <f>H31年度予算!V37+H31年度予算!M85</f>
        <v>158000</v>
      </c>
      <c r="K40" s="11">
        <f>H31年度予算!W37+H31年度予算!O85</f>
        <v>110000</v>
      </c>
      <c r="L40" s="11">
        <f t="shared" si="12"/>
        <v>268000</v>
      </c>
      <c r="M40" s="11">
        <v>0</v>
      </c>
      <c r="N40" s="11">
        <f t="shared" si="10"/>
        <v>728000</v>
      </c>
    </row>
    <row r="41" spans="1:14" x14ac:dyDescent="0.15">
      <c r="A41" s="10" t="s">
        <v>92</v>
      </c>
      <c r="B41" s="11">
        <f t="shared" si="6"/>
        <v>2008000</v>
      </c>
      <c r="C41" s="11">
        <f t="shared" si="7"/>
        <v>1180400</v>
      </c>
      <c r="D41" s="11">
        <f t="shared" si="8"/>
        <v>0</v>
      </c>
      <c r="E41" s="11">
        <f t="shared" si="9"/>
        <v>3188400</v>
      </c>
      <c r="F41" s="11">
        <f>H31年度予算!S43+H31年度予算!G87</f>
        <v>643200</v>
      </c>
      <c r="G41" s="11">
        <f>H31年度予算!T43+H31年度予算!I87</f>
        <v>846800</v>
      </c>
      <c r="H41" s="11">
        <f>H31年度予算!U43+H31年度予算!K87</f>
        <v>518000</v>
      </c>
      <c r="I41" s="11">
        <f t="shared" si="11"/>
        <v>2008000</v>
      </c>
      <c r="J41" s="11">
        <f>H31年度予算!V43+H31年度予算!M87</f>
        <v>82400</v>
      </c>
      <c r="K41" s="11">
        <f>H31年度予算!W43+H31年度予算!O87</f>
        <v>1098000</v>
      </c>
      <c r="L41" s="11">
        <f t="shared" si="12"/>
        <v>1180400</v>
      </c>
      <c r="M41" s="11">
        <v>0</v>
      </c>
      <c r="N41" s="11">
        <f t="shared" si="10"/>
        <v>3188400</v>
      </c>
    </row>
    <row r="42" spans="1:14" x14ac:dyDescent="0.15">
      <c r="A42" s="10" t="s">
        <v>134</v>
      </c>
      <c r="B42" s="11">
        <f t="shared" si="6"/>
        <v>180000</v>
      </c>
      <c r="C42" s="11">
        <f t="shared" si="7"/>
        <v>84000</v>
      </c>
      <c r="D42" s="11">
        <f t="shared" si="8"/>
        <v>0</v>
      </c>
      <c r="E42" s="11">
        <f t="shared" si="9"/>
        <v>264000</v>
      </c>
      <c r="F42" s="11">
        <f>H31年度予算!S46</f>
        <v>72000</v>
      </c>
      <c r="G42" s="11">
        <f>H31年度予算!T46</f>
        <v>78000</v>
      </c>
      <c r="H42" s="11">
        <f>H31年度予算!U46</f>
        <v>30000</v>
      </c>
      <c r="I42" s="11">
        <f t="shared" si="11"/>
        <v>180000</v>
      </c>
      <c r="J42" s="11">
        <f>H31年度予算!V46</f>
        <v>54000</v>
      </c>
      <c r="K42" s="11">
        <f>H31年度予算!W46</f>
        <v>30000</v>
      </c>
      <c r="L42" s="11">
        <f t="shared" si="12"/>
        <v>84000</v>
      </c>
      <c r="M42" s="11">
        <v>0</v>
      </c>
      <c r="N42" s="11">
        <f t="shared" si="10"/>
        <v>264000</v>
      </c>
    </row>
    <row r="43" spans="1:14" x14ac:dyDescent="0.15">
      <c r="A43" s="10" t="s">
        <v>93</v>
      </c>
      <c r="B43" s="11">
        <f t="shared" si="6"/>
        <v>1410000</v>
      </c>
      <c r="C43" s="11">
        <f t="shared" si="7"/>
        <v>1300000</v>
      </c>
      <c r="D43" s="11">
        <f t="shared" si="8"/>
        <v>0</v>
      </c>
      <c r="E43" s="11">
        <f t="shared" si="9"/>
        <v>2710000</v>
      </c>
      <c r="F43" s="11">
        <f>H31年度予算!S49+H31年度予算!G89</f>
        <v>200000</v>
      </c>
      <c r="G43" s="11">
        <f>H31年度予算!T49+H31年度予算!I89</f>
        <v>1200000</v>
      </c>
      <c r="H43" s="11">
        <f>H31年度予算!U49+H31年度予算!K89</f>
        <v>10000</v>
      </c>
      <c r="I43" s="11">
        <f t="shared" si="11"/>
        <v>1410000</v>
      </c>
      <c r="J43" s="11">
        <f>H31年度予算!V49+H31年度予算!M89</f>
        <v>1000000</v>
      </c>
      <c r="K43" s="11">
        <f>H31年度予算!W49+H31年度予算!O89</f>
        <v>300000</v>
      </c>
      <c r="L43" s="11">
        <f t="shared" si="12"/>
        <v>1300000</v>
      </c>
      <c r="M43" s="11">
        <v>0</v>
      </c>
      <c r="N43" s="11">
        <f t="shared" si="10"/>
        <v>2710000</v>
      </c>
    </row>
    <row r="44" spans="1:14" x14ac:dyDescent="0.15">
      <c r="A44" s="10" t="s">
        <v>94</v>
      </c>
      <c r="B44" s="11">
        <f t="shared" si="6"/>
        <v>18000</v>
      </c>
      <c r="C44" s="11">
        <f t="shared" si="7"/>
        <v>8400</v>
      </c>
      <c r="D44" s="11">
        <f t="shared" si="8"/>
        <v>0</v>
      </c>
      <c r="E44" s="11">
        <f t="shared" si="9"/>
        <v>26400</v>
      </c>
      <c r="F44" s="11">
        <f>H31年度予算!S52</f>
        <v>7200</v>
      </c>
      <c r="G44" s="11">
        <f>H31年度予算!T52</f>
        <v>7800</v>
      </c>
      <c r="H44" s="11">
        <f>H31年度予算!U52</f>
        <v>3000</v>
      </c>
      <c r="I44" s="11">
        <f t="shared" si="11"/>
        <v>18000</v>
      </c>
      <c r="J44" s="11">
        <f>H31年度予算!V52</f>
        <v>5400</v>
      </c>
      <c r="K44" s="11">
        <f>H31年度予算!W52</f>
        <v>3000</v>
      </c>
      <c r="L44" s="11">
        <f t="shared" si="12"/>
        <v>8400</v>
      </c>
      <c r="M44" s="11">
        <v>0</v>
      </c>
      <c r="N44" s="11">
        <f t="shared" si="10"/>
        <v>26400</v>
      </c>
    </row>
    <row r="45" spans="1:14" x14ac:dyDescent="0.15">
      <c r="A45" s="10" t="s">
        <v>95</v>
      </c>
      <c r="B45" s="11">
        <f t="shared" si="6"/>
        <v>1150000</v>
      </c>
      <c r="C45" s="11">
        <f t="shared" si="7"/>
        <v>290000</v>
      </c>
      <c r="D45" s="11">
        <f t="shared" si="8"/>
        <v>0</v>
      </c>
      <c r="E45" s="11">
        <f t="shared" si="9"/>
        <v>1440000</v>
      </c>
      <c r="F45" s="11">
        <f>H31年度予算!S55+H31年度予算!G91</f>
        <v>170000</v>
      </c>
      <c r="G45" s="11">
        <f>H31年度予算!T55+H31年度予算!I91</f>
        <v>630000</v>
      </c>
      <c r="H45" s="11">
        <f>H31年度予算!U55+H31年度予算!K91</f>
        <v>350000</v>
      </c>
      <c r="I45" s="11">
        <f t="shared" si="11"/>
        <v>1150000</v>
      </c>
      <c r="J45" s="11">
        <f>H31年度予算!V55+H31年度予算!M91</f>
        <v>90000</v>
      </c>
      <c r="K45" s="11">
        <f>H31年度予算!W55+H31年度予算!O91</f>
        <v>200000</v>
      </c>
      <c r="L45" s="11">
        <f t="shared" si="12"/>
        <v>290000</v>
      </c>
      <c r="M45" s="11">
        <v>0</v>
      </c>
      <c r="N45" s="11">
        <f t="shared" si="10"/>
        <v>1440000</v>
      </c>
    </row>
    <row r="46" spans="1:14" x14ac:dyDescent="0.15">
      <c r="A46" s="10" t="s">
        <v>96</v>
      </c>
      <c r="B46" s="11">
        <f t="shared" si="6"/>
        <v>3000</v>
      </c>
      <c r="C46" s="11">
        <f t="shared" si="7"/>
        <v>1400</v>
      </c>
      <c r="D46" s="11">
        <f t="shared" si="8"/>
        <v>0</v>
      </c>
      <c r="E46" s="11">
        <f t="shared" si="9"/>
        <v>4400</v>
      </c>
      <c r="F46" s="11">
        <f>H31年度予算!S58</f>
        <v>1200</v>
      </c>
      <c r="G46" s="11">
        <f>H31年度予算!T58</f>
        <v>1300</v>
      </c>
      <c r="H46" s="11">
        <f>H31年度予算!U58</f>
        <v>500</v>
      </c>
      <c r="I46" s="11">
        <f t="shared" si="11"/>
        <v>3000</v>
      </c>
      <c r="J46" s="11">
        <f>H31年度予算!V58</f>
        <v>900</v>
      </c>
      <c r="K46" s="11">
        <f>H31年度予算!W58</f>
        <v>500</v>
      </c>
      <c r="L46" s="11">
        <f t="shared" si="12"/>
        <v>1400</v>
      </c>
      <c r="M46" s="11">
        <v>0</v>
      </c>
      <c r="N46" s="11">
        <f t="shared" si="10"/>
        <v>4400</v>
      </c>
    </row>
    <row r="47" spans="1:14" x14ac:dyDescent="0.15">
      <c r="A47" s="10" t="s">
        <v>97</v>
      </c>
      <c r="B47" s="11">
        <f t="shared" si="6"/>
        <v>750000</v>
      </c>
      <c r="C47" s="11">
        <f t="shared" si="7"/>
        <v>60000</v>
      </c>
      <c r="D47" s="11">
        <f t="shared" si="8"/>
        <v>0</v>
      </c>
      <c r="E47" s="11">
        <f t="shared" si="9"/>
        <v>810000</v>
      </c>
      <c r="F47" s="11">
        <f>H31年度予算!G93</f>
        <v>150000</v>
      </c>
      <c r="G47" s="11">
        <f>H31年度予算!I93</f>
        <v>550000</v>
      </c>
      <c r="H47" s="11">
        <f>H31年度予算!K93</f>
        <v>50000</v>
      </c>
      <c r="I47" s="11">
        <f t="shared" si="11"/>
        <v>750000</v>
      </c>
      <c r="J47" s="11">
        <f>H31年度予算!M93</f>
        <v>10000</v>
      </c>
      <c r="K47" s="11">
        <f>H31年度予算!O93</f>
        <v>50000</v>
      </c>
      <c r="L47" s="11">
        <f t="shared" si="12"/>
        <v>60000</v>
      </c>
      <c r="M47" s="11">
        <v>0</v>
      </c>
      <c r="N47" s="11">
        <f t="shared" si="10"/>
        <v>810000</v>
      </c>
    </row>
    <row r="48" spans="1:14" x14ac:dyDescent="0.15">
      <c r="A48" s="10" t="s">
        <v>98</v>
      </c>
      <c r="B48" s="11">
        <f t="shared" si="6"/>
        <v>114000</v>
      </c>
      <c r="C48" s="11">
        <f t="shared" si="7"/>
        <v>53200</v>
      </c>
      <c r="D48" s="11">
        <f t="shared" si="8"/>
        <v>0</v>
      </c>
      <c r="E48" s="11">
        <f t="shared" si="9"/>
        <v>167200</v>
      </c>
      <c r="F48" s="11">
        <f>H31年度予算!S61</f>
        <v>45600</v>
      </c>
      <c r="G48" s="11">
        <f>H31年度予算!T61</f>
        <v>49400</v>
      </c>
      <c r="H48" s="11">
        <f>H31年度予算!U61</f>
        <v>19000</v>
      </c>
      <c r="I48" s="11">
        <f t="shared" si="11"/>
        <v>114000</v>
      </c>
      <c r="J48" s="11">
        <f>H31年度予算!V61</f>
        <v>34200</v>
      </c>
      <c r="K48" s="11">
        <f>H31年度予算!W61</f>
        <v>19000</v>
      </c>
      <c r="L48" s="11">
        <f t="shared" si="12"/>
        <v>53200</v>
      </c>
      <c r="M48" s="11">
        <v>0</v>
      </c>
      <c r="N48" s="11">
        <f t="shared" si="10"/>
        <v>167200</v>
      </c>
    </row>
    <row r="49" spans="1:14" x14ac:dyDescent="0.15">
      <c r="A49" s="10" t="s">
        <v>99</v>
      </c>
      <c r="B49" s="11">
        <f t="shared" si="6"/>
        <v>40000</v>
      </c>
      <c r="C49" s="11">
        <f t="shared" si="7"/>
        <v>0</v>
      </c>
      <c r="D49" s="11">
        <f t="shared" si="8"/>
        <v>0</v>
      </c>
      <c r="E49" s="11">
        <f t="shared" si="9"/>
        <v>40000</v>
      </c>
      <c r="F49" s="11">
        <f>H31年度予算!S64+H31年度予算!G95</f>
        <v>0</v>
      </c>
      <c r="G49" s="11">
        <f>H31年度予算!T64+H31年度予算!I95</f>
        <v>40000</v>
      </c>
      <c r="H49" s="11">
        <f>H31年度予算!U64+H31年度予算!K95</f>
        <v>0</v>
      </c>
      <c r="I49" s="11">
        <f t="shared" si="11"/>
        <v>40000</v>
      </c>
      <c r="J49" s="11">
        <f>H31年度予算!V64+H31年度予算!M95</f>
        <v>0</v>
      </c>
      <c r="K49" s="11">
        <f>H31年度予算!W64+H31年度予算!O95</f>
        <v>0</v>
      </c>
      <c r="L49" s="11">
        <f t="shared" si="12"/>
        <v>0</v>
      </c>
      <c r="M49" s="11">
        <v>0</v>
      </c>
      <c r="N49" s="11">
        <f t="shared" si="10"/>
        <v>40000</v>
      </c>
    </row>
    <row r="50" spans="1:14" x14ac:dyDescent="0.15">
      <c r="A50" s="10" t="s">
        <v>100</v>
      </c>
      <c r="B50" s="11">
        <f t="shared" si="6"/>
        <v>1490000</v>
      </c>
      <c r="C50" s="11">
        <f t="shared" si="7"/>
        <v>504000</v>
      </c>
      <c r="D50" s="11">
        <f t="shared" si="8"/>
        <v>0</v>
      </c>
      <c r="E50" s="11">
        <f t="shared" si="9"/>
        <v>1994000</v>
      </c>
      <c r="F50" s="11">
        <f>H31年度予算!S76+H31年度予算!G97</f>
        <v>732000</v>
      </c>
      <c r="G50" s="11">
        <f>H31年度予算!T76+H31年度予算!I97</f>
        <v>568000</v>
      </c>
      <c r="H50" s="11">
        <f>H31年度予算!U76+H31年度予算!K97</f>
        <v>190000</v>
      </c>
      <c r="I50" s="11">
        <f t="shared" si="11"/>
        <v>1490000</v>
      </c>
      <c r="J50" s="11">
        <f>H31年度予算!V76+H31年度予算!M97</f>
        <v>324000</v>
      </c>
      <c r="K50" s="11">
        <f>H31年度予算!W76+H31年度予算!O97</f>
        <v>180000</v>
      </c>
      <c r="L50" s="11">
        <f t="shared" si="12"/>
        <v>504000</v>
      </c>
      <c r="M50" s="11">
        <v>0</v>
      </c>
      <c r="N50" s="11">
        <f t="shared" si="10"/>
        <v>1994000</v>
      </c>
    </row>
    <row r="51" spans="1:14" x14ac:dyDescent="0.15">
      <c r="A51" s="10" t="s">
        <v>101</v>
      </c>
      <c r="B51" s="11">
        <f t="shared" si="6"/>
        <v>480000</v>
      </c>
      <c r="C51" s="11">
        <f t="shared" si="7"/>
        <v>224000</v>
      </c>
      <c r="D51" s="11">
        <f t="shared" si="8"/>
        <v>0</v>
      </c>
      <c r="E51" s="11">
        <f t="shared" si="9"/>
        <v>704000</v>
      </c>
      <c r="F51" s="11">
        <f>H31年度予算!S70</f>
        <v>192000</v>
      </c>
      <c r="G51" s="11">
        <f>H31年度予算!T70</f>
        <v>208000</v>
      </c>
      <c r="H51" s="11">
        <f>H31年度予算!U70</f>
        <v>80000</v>
      </c>
      <c r="I51" s="11">
        <f t="shared" si="11"/>
        <v>480000</v>
      </c>
      <c r="J51" s="11">
        <f>H31年度予算!V70</f>
        <v>144000</v>
      </c>
      <c r="K51" s="11">
        <f>H31年度予算!W70</f>
        <v>80000</v>
      </c>
      <c r="L51" s="11">
        <f t="shared" si="12"/>
        <v>224000</v>
      </c>
      <c r="M51" s="11">
        <v>0</v>
      </c>
      <c r="N51" s="11">
        <f t="shared" si="10"/>
        <v>704000</v>
      </c>
    </row>
    <row r="52" spans="1:14" x14ac:dyDescent="0.15">
      <c r="A52" s="10" t="s">
        <v>102</v>
      </c>
      <c r="B52" s="11">
        <f t="shared" si="6"/>
        <v>250000</v>
      </c>
      <c r="C52" s="11">
        <f t="shared" si="7"/>
        <v>64000</v>
      </c>
      <c r="D52" s="11">
        <f t="shared" si="8"/>
        <v>0</v>
      </c>
      <c r="E52" s="11">
        <f t="shared" si="9"/>
        <v>314000</v>
      </c>
      <c r="F52" s="11">
        <f>H31年度予算!S31+H31年度予算!G99</f>
        <v>22000</v>
      </c>
      <c r="G52" s="11">
        <f>H31年度予算!T31+H31年度予算!I99</f>
        <v>213000</v>
      </c>
      <c r="H52" s="11">
        <f>H31年度予算!U31+H31年度予算!K99</f>
        <v>15000</v>
      </c>
      <c r="I52" s="11">
        <f t="shared" si="11"/>
        <v>250000</v>
      </c>
      <c r="J52" s="11">
        <f>H31年度予算!V31+H31年度予算!M99</f>
        <v>9000</v>
      </c>
      <c r="K52" s="11">
        <f>H31年度予算!W31+H31年度予算!O99</f>
        <v>55000</v>
      </c>
      <c r="L52" s="11">
        <f t="shared" si="12"/>
        <v>64000</v>
      </c>
      <c r="M52" s="11">
        <v>0</v>
      </c>
      <c r="N52" s="11">
        <f t="shared" si="10"/>
        <v>314000</v>
      </c>
    </row>
    <row r="53" spans="1:14" x14ac:dyDescent="0.15">
      <c r="A53" s="10" t="s">
        <v>103</v>
      </c>
      <c r="B53" s="11">
        <f t="shared" si="6"/>
        <v>0</v>
      </c>
      <c r="C53" s="11">
        <f t="shared" si="7"/>
        <v>0</v>
      </c>
      <c r="D53" s="11">
        <f t="shared" si="8"/>
        <v>0</v>
      </c>
      <c r="E53" s="11">
        <f t="shared" si="9"/>
        <v>0</v>
      </c>
      <c r="F53" s="11">
        <f>H31年度予算!S73</f>
        <v>0</v>
      </c>
      <c r="G53" s="11">
        <f>H31年度予算!T73</f>
        <v>0</v>
      </c>
      <c r="H53" s="11">
        <f>H31年度予算!U73</f>
        <v>0</v>
      </c>
      <c r="I53" s="11">
        <f t="shared" si="11"/>
        <v>0</v>
      </c>
      <c r="J53" s="11">
        <f>H31年度予算!V73</f>
        <v>0</v>
      </c>
      <c r="K53" s="11">
        <f>H31年度予算!W73</f>
        <v>0</v>
      </c>
      <c r="L53" s="11">
        <f t="shared" si="12"/>
        <v>0</v>
      </c>
      <c r="M53" s="11">
        <v>0</v>
      </c>
      <c r="N53" s="11">
        <f t="shared" si="10"/>
        <v>0</v>
      </c>
    </row>
    <row r="54" spans="1:14" x14ac:dyDescent="0.15">
      <c r="A54" s="10" t="s">
        <v>104</v>
      </c>
      <c r="B54" s="11">
        <f t="shared" si="6"/>
        <v>31000</v>
      </c>
      <c r="C54" s="11">
        <f t="shared" si="7"/>
        <v>12800</v>
      </c>
      <c r="D54" s="12">
        <f t="shared" si="8"/>
        <v>0</v>
      </c>
      <c r="E54" s="11">
        <f t="shared" si="9"/>
        <v>43800</v>
      </c>
      <c r="F54" s="12">
        <f>H31年度予算!S79+H31年度予算!G101</f>
        <v>2400</v>
      </c>
      <c r="G54" s="12">
        <f>H31年度予算!T79+H31年度予算!I101</f>
        <v>7600</v>
      </c>
      <c r="H54" s="12">
        <f>H31年度予算!U79+H31年度予算!K101</f>
        <v>21000</v>
      </c>
      <c r="I54" s="11">
        <f t="shared" si="11"/>
        <v>31000</v>
      </c>
      <c r="J54" s="12">
        <f>H31年度予算!V79+H31年度予算!M101</f>
        <v>1800</v>
      </c>
      <c r="K54" s="12">
        <f>H31年度予算!W79+H31年度予算!O101</f>
        <v>11000</v>
      </c>
      <c r="L54" s="11">
        <f t="shared" si="12"/>
        <v>12800</v>
      </c>
      <c r="M54" s="12">
        <v>0</v>
      </c>
      <c r="N54" s="11">
        <f t="shared" si="10"/>
        <v>43800</v>
      </c>
    </row>
    <row r="55" spans="1:14" x14ac:dyDescent="0.15">
      <c r="A55" s="10" t="s">
        <v>105</v>
      </c>
      <c r="B55" s="13">
        <f t="shared" si="6"/>
        <v>14121200</v>
      </c>
      <c r="C55" s="13">
        <f t="shared" si="7"/>
        <v>6417560</v>
      </c>
      <c r="D55" s="13">
        <f t="shared" si="8"/>
        <v>0</v>
      </c>
      <c r="E55" s="13">
        <f t="shared" si="9"/>
        <v>20538760</v>
      </c>
      <c r="F55" s="13">
        <f>SUM(F37:F54)</f>
        <v>3516480</v>
      </c>
      <c r="G55" s="13">
        <f>SUM(G37:G54)</f>
        <v>7497020</v>
      </c>
      <c r="H55" s="13">
        <f>SUM(H37:H54)</f>
        <v>3107700</v>
      </c>
      <c r="I55" s="13">
        <f>SUM(F55:H55)</f>
        <v>14121200</v>
      </c>
      <c r="J55" s="13">
        <f>SUM(J37:J54)</f>
        <v>2149860</v>
      </c>
      <c r="K55" s="13">
        <f>SUM(K37:K54)</f>
        <v>4267700</v>
      </c>
      <c r="L55" s="13">
        <f>SUM(J55:K55)</f>
        <v>6417560</v>
      </c>
      <c r="M55" s="13">
        <f>SUM(M37:M54)</f>
        <v>0</v>
      </c>
      <c r="N55" s="13">
        <f t="shared" si="10"/>
        <v>20538760</v>
      </c>
    </row>
    <row r="56" spans="1:14" x14ac:dyDescent="0.15">
      <c r="A56" s="10" t="s">
        <v>106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15">
      <c r="A57" s="10" t="s">
        <v>88</v>
      </c>
      <c r="B57" s="11">
        <f t="shared" ref="B57:B77" si="13">I57</f>
        <v>0</v>
      </c>
      <c r="C57" s="11">
        <f t="shared" ref="C57:C77" si="14">L57</f>
        <v>0</v>
      </c>
      <c r="D57" s="11">
        <f t="shared" ref="D57:D77" si="15">M57</f>
        <v>7440</v>
      </c>
      <c r="E57" s="11">
        <f t="shared" ref="E57:E77" si="16">N57</f>
        <v>7440</v>
      </c>
      <c r="F57" s="11">
        <v>0</v>
      </c>
      <c r="G57" s="11">
        <v>0</v>
      </c>
      <c r="H57" s="11">
        <v>0</v>
      </c>
      <c r="I57" s="11">
        <f>SUM(F57:H57)</f>
        <v>0</v>
      </c>
      <c r="J57" s="11">
        <v>0</v>
      </c>
      <c r="K57" s="11">
        <v>0</v>
      </c>
      <c r="L57" s="11">
        <f>SUM(J57:K57)</f>
        <v>0</v>
      </c>
      <c r="M57" s="11">
        <f>SUM(H31年度予算!X21:X22)</f>
        <v>7440</v>
      </c>
      <c r="N57" s="11">
        <f t="shared" si="10"/>
        <v>7440</v>
      </c>
    </row>
    <row r="58" spans="1:14" x14ac:dyDescent="0.15">
      <c r="A58" s="10" t="s">
        <v>89</v>
      </c>
      <c r="B58" s="11">
        <f t="shared" si="13"/>
        <v>0</v>
      </c>
      <c r="C58" s="11">
        <f t="shared" si="14"/>
        <v>0</v>
      </c>
      <c r="D58" s="11">
        <f t="shared" si="15"/>
        <v>11000</v>
      </c>
      <c r="E58" s="11">
        <f t="shared" si="16"/>
        <v>11000</v>
      </c>
      <c r="F58" s="11">
        <v>0</v>
      </c>
      <c r="G58" s="11">
        <v>0</v>
      </c>
      <c r="H58" s="11">
        <v>0</v>
      </c>
      <c r="I58" s="11">
        <f t="shared" ref="I58:I74" si="17">SUM(F58:H58)</f>
        <v>0</v>
      </c>
      <c r="J58" s="11">
        <v>0</v>
      </c>
      <c r="K58" s="11">
        <v>0</v>
      </c>
      <c r="L58" s="11">
        <f t="shared" ref="L58:L74" si="18">SUM(J58:K58)</f>
        <v>0</v>
      </c>
      <c r="M58" s="11">
        <f>SUM(H31年度予算!X24:X25)</f>
        <v>11000</v>
      </c>
      <c r="N58" s="11">
        <f t="shared" si="10"/>
        <v>11000</v>
      </c>
    </row>
    <row r="59" spans="1:14" x14ac:dyDescent="0.15">
      <c r="A59" s="10" t="s">
        <v>107</v>
      </c>
      <c r="B59" s="11">
        <f t="shared" si="13"/>
        <v>0</v>
      </c>
      <c r="C59" s="11">
        <f t="shared" si="14"/>
        <v>0</v>
      </c>
      <c r="D59" s="11">
        <f t="shared" si="15"/>
        <v>1300000</v>
      </c>
      <c r="E59" s="11">
        <f t="shared" si="16"/>
        <v>1300000</v>
      </c>
      <c r="F59" s="11">
        <v>0</v>
      </c>
      <c r="G59" s="11">
        <v>0</v>
      </c>
      <c r="H59" s="11">
        <v>0</v>
      </c>
      <c r="I59" s="11">
        <f t="shared" si="17"/>
        <v>0</v>
      </c>
      <c r="J59" s="11">
        <v>0</v>
      </c>
      <c r="K59" s="11">
        <v>0</v>
      </c>
      <c r="L59" s="11">
        <f t="shared" si="18"/>
        <v>0</v>
      </c>
      <c r="M59" s="11">
        <f>SUM(H31年度予算!X27:X28)</f>
        <v>1300000</v>
      </c>
      <c r="N59" s="11">
        <f t="shared" si="10"/>
        <v>1300000</v>
      </c>
    </row>
    <row r="60" spans="1:14" x14ac:dyDescent="0.15">
      <c r="A60" s="10" t="s">
        <v>90</v>
      </c>
      <c r="B60" s="11">
        <f t="shared" si="13"/>
        <v>0</v>
      </c>
      <c r="C60" s="11">
        <f t="shared" si="14"/>
        <v>0</v>
      </c>
      <c r="D60" s="11">
        <f t="shared" si="15"/>
        <v>644000</v>
      </c>
      <c r="E60" s="11">
        <f t="shared" si="16"/>
        <v>644000</v>
      </c>
      <c r="F60" s="11">
        <v>0</v>
      </c>
      <c r="G60" s="11">
        <v>0</v>
      </c>
      <c r="H60" s="11">
        <v>0</v>
      </c>
      <c r="I60" s="11">
        <f t="shared" si="17"/>
        <v>0</v>
      </c>
      <c r="J60" s="11">
        <v>0</v>
      </c>
      <c r="K60" s="11">
        <v>0</v>
      </c>
      <c r="L60" s="11">
        <f t="shared" si="18"/>
        <v>0</v>
      </c>
      <c r="M60" s="11">
        <f>SUM(H31年度予算!X33:X34)</f>
        <v>644000</v>
      </c>
      <c r="N60" s="11">
        <f t="shared" si="10"/>
        <v>644000</v>
      </c>
    </row>
    <row r="61" spans="1:14" x14ac:dyDescent="0.15">
      <c r="A61" s="10" t="s">
        <v>91</v>
      </c>
      <c r="B61" s="11">
        <f t="shared" si="13"/>
        <v>0</v>
      </c>
      <c r="C61" s="11">
        <f t="shared" si="14"/>
        <v>0</v>
      </c>
      <c r="D61" s="11">
        <f t="shared" si="15"/>
        <v>122000</v>
      </c>
      <c r="E61" s="11">
        <f t="shared" si="16"/>
        <v>122000</v>
      </c>
      <c r="F61" s="11">
        <v>0</v>
      </c>
      <c r="G61" s="11">
        <v>0</v>
      </c>
      <c r="H61" s="11">
        <v>0</v>
      </c>
      <c r="I61" s="11">
        <f t="shared" si="17"/>
        <v>0</v>
      </c>
      <c r="J61" s="11">
        <v>0</v>
      </c>
      <c r="K61" s="11">
        <v>0</v>
      </c>
      <c r="L61" s="11">
        <f t="shared" si="18"/>
        <v>0</v>
      </c>
      <c r="M61" s="11">
        <f>SUM(H31年度予算!X36:X37)</f>
        <v>122000</v>
      </c>
      <c r="N61" s="11">
        <f t="shared" si="10"/>
        <v>122000</v>
      </c>
    </row>
    <row r="62" spans="1:14" x14ac:dyDescent="0.15">
      <c r="A62" s="10" t="s">
        <v>92</v>
      </c>
      <c r="B62" s="11">
        <f t="shared" si="13"/>
        <v>0</v>
      </c>
      <c r="C62" s="11">
        <f t="shared" si="14"/>
        <v>0</v>
      </c>
      <c r="D62" s="11">
        <f t="shared" si="15"/>
        <v>21600</v>
      </c>
      <c r="E62" s="11">
        <f t="shared" si="16"/>
        <v>21600</v>
      </c>
      <c r="F62" s="11">
        <v>0</v>
      </c>
      <c r="G62" s="11">
        <v>0</v>
      </c>
      <c r="H62" s="11">
        <v>0</v>
      </c>
      <c r="I62" s="11">
        <f t="shared" si="17"/>
        <v>0</v>
      </c>
      <c r="J62" s="11">
        <v>0</v>
      </c>
      <c r="K62" s="11">
        <v>0</v>
      </c>
      <c r="L62" s="11">
        <f t="shared" si="18"/>
        <v>0</v>
      </c>
      <c r="M62" s="11">
        <f>SUM(H31年度予算!X42:X43)</f>
        <v>21600</v>
      </c>
      <c r="N62" s="11">
        <f t="shared" si="10"/>
        <v>21600</v>
      </c>
    </row>
    <row r="63" spans="1:14" x14ac:dyDescent="0.15">
      <c r="A63" s="10" t="s">
        <v>134</v>
      </c>
      <c r="B63" s="11">
        <f t="shared" si="13"/>
        <v>0</v>
      </c>
      <c r="C63" s="11">
        <f t="shared" si="14"/>
        <v>0</v>
      </c>
      <c r="D63" s="11">
        <f t="shared" si="15"/>
        <v>36000</v>
      </c>
      <c r="E63" s="11">
        <f t="shared" si="16"/>
        <v>36000</v>
      </c>
      <c r="F63" s="11">
        <v>0</v>
      </c>
      <c r="G63" s="11">
        <v>0</v>
      </c>
      <c r="H63" s="11">
        <v>0</v>
      </c>
      <c r="I63" s="11">
        <f t="shared" si="17"/>
        <v>0</v>
      </c>
      <c r="J63" s="11">
        <v>0</v>
      </c>
      <c r="K63" s="11">
        <v>0</v>
      </c>
      <c r="L63" s="11">
        <f t="shared" si="18"/>
        <v>0</v>
      </c>
      <c r="M63" s="11">
        <f>SUM(H31年度予算!X45:X46)</f>
        <v>36000</v>
      </c>
      <c r="N63" s="11">
        <f t="shared" si="10"/>
        <v>36000</v>
      </c>
    </row>
    <row r="64" spans="1:14" x14ac:dyDescent="0.15">
      <c r="A64" s="10" t="s">
        <v>135</v>
      </c>
      <c r="B64" s="11">
        <f t="shared" si="13"/>
        <v>0</v>
      </c>
      <c r="C64" s="11">
        <f t="shared" si="14"/>
        <v>0</v>
      </c>
      <c r="D64" s="11">
        <f t="shared" si="15"/>
        <v>10000</v>
      </c>
      <c r="E64" s="11">
        <f t="shared" si="16"/>
        <v>10000</v>
      </c>
      <c r="F64" s="11">
        <v>0</v>
      </c>
      <c r="G64" s="11">
        <v>0</v>
      </c>
      <c r="H64" s="11">
        <v>0</v>
      </c>
      <c r="I64" s="11">
        <f t="shared" si="17"/>
        <v>0</v>
      </c>
      <c r="J64" s="11">
        <v>0</v>
      </c>
      <c r="K64" s="11">
        <v>0</v>
      </c>
      <c r="L64" s="11">
        <f t="shared" si="18"/>
        <v>0</v>
      </c>
      <c r="M64" s="11">
        <f>SUM(H31年度予算!X48:X49)</f>
        <v>10000</v>
      </c>
      <c r="N64" s="11">
        <f t="shared" si="10"/>
        <v>10000</v>
      </c>
    </row>
    <row r="65" spans="1:14" x14ac:dyDescent="0.15">
      <c r="A65" s="10" t="s">
        <v>94</v>
      </c>
      <c r="B65" s="11">
        <f t="shared" si="13"/>
        <v>0</v>
      </c>
      <c r="C65" s="11">
        <f t="shared" si="14"/>
        <v>0</v>
      </c>
      <c r="D65" s="11">
        <f t="shared" si="15"/>
        <v>3600</v>
      </c>
      <c r="E65" s="11">
        <f t="shared" si="16"/>
        <v>3600</v>
      </c>
      <c r="F65" s="11">
        <v>0</v>
      </c>
      <c r="G65" s="11">
        <v>0</v>
      </c>
      <c r="H65" s="11">
        <v>0</v>
      </c>
      <c r="I65" s="11">
        <f t="shared" si="17"/>
        <v>0</v>
      </c>
      <c r="J65" s="11">
        <v>0</v>
      </c>
      <c r="K65" s="11">
        <v>0</v>
      </c>
      <c r="L65" s="11">
        <f t="shared" si="18"/>
        <v>0</v>
      </c>
      <c r="M65" s="11">
        <f>SUM(H31年度予算!X51:X52)</f>
        <v>3600</v>
      </c>
      <c r="N65" s="11">
        <f t="shared" si="10"/>
        <v>3600</v>
      </c>
    </row>
    <row r="66" spans="1:14" x14ac:dyDescent="0.15">
      <c r="A66" s="10" t="s">
        <v>95</v>
      </c>
      <c r="B66" s="11">
        <f t="shared" si="13"/>
        <v>0</v>
      </c>
      <c r="C66" s="11">
        <f t="shared" si="14"/>
        <v>0</v>
      </c>
      <c r="D66" s="11">
        <f t="shared" si="15"/>
        <v>65000</v>
      </c>
      <c r="E66" s="11">
        <f t="shared" si="16"/>
        <v>65000</v>
      </c>
      <c r="F66" s="11">
        <v>0</v>
      </c>
      <c r="G66" s="11">
        <v>0</v>
      </c>
      <c r="H66" s="11">
        <v>0</v>
      </c>
      <c r="I66" s="11">
        <f t="shared" si="17"/>
        <v>0</v>
      </c>
      <c r="J66" s="11">
        <v>0</v>
      </c>
      <c r="K66" s="11">
        <v>0</v>
      </c>
      <c r="L66" s="11">
        <f t="shared" si="18"/>
        <v>0</v>
      </c>
      <c r="M66" s="11">
        <f>SUM(H31年度予算!X54:X55)</f>
        <v>65000</v>
      </c>
      <c r="N66" s="11">
        <f t="shared" si="10"/>
        <v>65000</v>
      </c>
    </row>
    <row r="67" spans="1:14" x14ac:dyDescent="0.15">
      <c r="A67" s="10" t="s">
        <v>96</v>
      </c>
      <c r="B67" s="11">
        <f t="shared" si="13"/>
        <v>0</v>
      </c>
      <c r="C67" s="11">
        <f t="shared" si="14"/>
        <v>0</v>
      </c>
      <c r="D67" s="11">
        <f t="shared" si="15"/>
        <v>600</v>
      </c>
      <c r="E67" s="11">
        <f t="shared" si="16"/>
        <v>600</v>
      </c>
      <c r="F67" s="11">
        <v>0</v>
      </c>
      <c r="G67" s="11">
        <v>0</v>
      </c>
      <c r="H67" s="11">
        <v>0</v>
      </c>
      <c r="I67" s="11">
        <f t="shared" si="17"/>
        <v>0</v>
      </c>
      <c r="J67" s="11">
        <v>0</v>
      </c>
      <c r="K67" s="11">
        <v>0</v>
      </c>
      <c r="L67" s="11">
        <f t="shared" si="18"/>
        <v>0</v>
      </c>
      <c r="M67" s="11">
        <f>SUM(H31年度予算!X57:X58)</f>
        <v>600</v>
      </c>
      <c r="N67" s="11">
        <f t="shared" si="10"/>
        <v>600</v>
      </c>
    </row>
    <row r="68" spans="1:14" x14ac:dyDescent="0.15">
      <c r="A68" s="10" t="s">
        <v>98</v>
      </c>
      <c r="B68" s="11">
        <f t="shared" si="13"/>
        <v>0</v>
      </c>
      <c r="C68" s="11">
        <f t="shared" si="14"/>
        <v>0</v>
      </c>
      <c r="D68" s="11">
        <f t="shared" si="15"/>
        <v>22800</v>
      </c>
      <c r="E68" s="11">
        <f t="shared" si="16"/>
        <v>22800</v>
      </c>
      <c r="F68" s="11">
        <v>0</v>
      </c>
      <c r="G68" s="11">
        <v>0</v>
      </c>
      <c r="H68" s="11">
        <v>0</v>
      </c>
      <c r="I68" s="11">
        <f t="shared" si="17"/>
        <v>0</v>
      </c>
      <c r="J68" s="11">
        <v>0</v>
      </c>
      <c r="K68" s="11">
        <v>0</v>
      </c>
      <c r="L68" s="11">
        <f t="shared" si="18"/>
        <v>0</v>
      </c>
      <c r="M68" s="11">
        <f>SUM(H31年度予算!X60:X61)</f>
        <v>22800</v>
      </c>
      <c r="N68" s="11">
        <f t="shared" si="10"/>
        <v>22800</v>
      </c>
    </row>
    <row r="69" spans="1:14" x14ac:dyDescent="0.15">
      <c r="A69" s="10" t="s">
        <v>99</v>
      </c>
      <c r="B69" s="11">
        <f t="shared" si="13"/>
        <v>0</v>
      </c>
      <c r="C69" s="11">
        <f t="shared" si="14"/>
        <v>0</v>
      </c>
      <c r="D69" s="11">
        <f t="shared" si="15"/>
        <v>10000</v>
      </c>
      <c r="E69" s="11">
        <f t="shared" si="16"/>
        <v>10000</v>
      </c>
      <c r="F69" s="11">
        <v>0</v>
      </c>
      <c r="G69" s="11">
        <v>0</v>
      </c>
      <c r="H69" s="11">
        <v>0</v>
      </c>
      <c r="I69" s="11">
        <f t="shared" si="17"/>
        <v>0</v>
      </c>
      <c r="J69" s="11">
        <v>0</v>
      </c>
      <c r="K69" s="11">
        <v>0</v>
      </c>
      <c r="L69" s="11">
        <f t="shared" si="18"/>
        <v>0</v>
      </c>
      <c r="M69" s="11">
        <f>SUM(H31年度予算!X63:X64)</f>
        <v>10000</v>
      </c>
      <c r="N69" s="11">
        <f t="shared" si="10"/>
        <v>10000</v>
      </c>
    </row>
    <row r="70" spans="1:14" x14ac:dyDescent="0.15">
      <c r="A70" s="10" t="s">
        <v>101</v>
      </c>
      <c r="B70" s="11">
        <f t="shared" si="13"/>
        <v>0</v>
      </c>
      <c r="C70" s="11">
        <f t="shared" si="14"/>
        <v>0</v>
      </c>
      <c r="D70" s="11">
        <f t="shared" si="15"/>
        <v>156000</v>
      </c>
      <c r="E70" s="11">
        <f t="shared" si="16"/>
        <v>156000</v>
      </c>
      <c r="F70" s="11">
        <v>0</v>
      </c>
      <c r="G70" s="11">
        <v>0</v>
      </c>
      <c r="H70" s="11">
        <v>0</v>
      </c>
      <c r="I70" s="11">
        <f t="shared" si="17"/>
        <v>0</v>
      </c>
      <c r="J70" s="11">
        <v>0</v>
      </c>
      <c r="K70" s="11">
        <v>0</v>
      </c>
      <c r="L70" s="11">
        <f t="shared" si="18"/>
        <v>0</v>
      </c>
      <c r="M70" s="11">
        <f>SUM(H31年度予算!X69:X70)</f>
        <v>156000</v>
      </c>
      <c r="N70" s="11">
        <f t="shared" si="10"/>
        <v>156000</v>
      </c>
    </row>
    <row r="71" spans="1:14" x14ac:dyDescent="0.15">
      <c r="A71" s="10" t="s">
        <v>136</v>
      </c>
      <c r="B71" s="11">
        <f t="shared" si="13"/>
        <v>0</v>
      </c>
      <c r="C71" s="11">
        <f t="shared" si="14"/>
        <v>0</v>
      </c>
      <c r="D71" s="11">
        <f t="shared" si="15"/>
        <v>6000</v>
      </c>
      <c r="E71" s="11">
        <f t="shared" si="16"/>
        <v>6000</v>
      </c>
      <c r="F71" s="11">
        <v>0</v>
      </c>
      <c r="G71" s="11">
        <v>0</v>
      </c>
      <c r="H71" s="11">
        <v>0</v>
      </c>
      <c r="I71" s="11">
        <f t="shared" si="17"/>
        <v>0</v>
      </c>
      <c r="J71" s="11">
        <v>0</v>
      </c>
      <c r="K71" s="11">
        <v>0</v>
      </c>
      <c r="L71" s="11">
        <f t="shared" si="18"/>
        <v>0</v>
      </c>
      <c r="M71" s="11">
        <f>SUM(H31年度予算!X30:X31)</f>
        <v>6000</v>
      </c>
      <c r="N71" s="11">
        <f t="shared" si="10"/>
        <v>6000</v>
      </c>
    </row>
    <row r="72" spans="1:14" x14ac:dyDescent="0.15">
      <c r="A72" s="10" t="s">
        <v>103</v>
      </c>
      <c r="B72" s="11">
        <f t="shared" si="13"/>
        <v>0</v>
      </c>
      <c r="C72" s="11">
        <f t="shared" si="14"/>
        <v>0</v>
      </c>
      <c r="D72" s="11">
        <f t="shared" si="15"/>
        <v>0</v>
      </c>
      <c r="E72" s="11">
        <f t="shared" si="16"/>
        <v>0</v>
      </c>
      <c r="F72" s="11">
        <v>0</v>
      </c>
      <c r="G72" s="11">
        <v>0</v>
      </c>
      <c r="H72" s="11">
        <v>0</v>
      </c>
      <c r="I72" s="11">
        <f t="shared" si="17"/>
        <v>0</v>
      </c>
      <c r="J72" s="11">
        <v>0</v>
      </c>
      <c r="K72" s="11">
        <v>0</v>
      </c>
      <c r="L72" s="11">
        <f t="shared" si="18"/>
        <v>0</v>
      </c>
      <c r="M72" s="11">
        <f>SUM(H31年度予算!X72:X73)</f>
        <v>0</v>
      </c>
      <c r="N72" s="11">
        <f t="shared" si="10"/>
        <v>0</v>
      </c>
    </row>
    <row r="73" spans="1:14" x14ac:dyDescent="0.15">
      <c r="A73" s="10" t="s">
        <v>100</v>
      </c>
      <c r="B73" s="11">
        <f t="shared" si="13"/>
        <v>0</v>
      </c>
      <c r="C73" s="11">
        <f t="shared" si="14"/>
        <v>0</v>
      </c>
      <c r="D73" s="11">
        <f t="shared" si="15"/>
        <v>216000</v>
      </c>
      <c r="E73" s="11">
        <f t="shared" si="16"/>
        <v>216000</v>
      </c>
      <c r="F73" s="11">
        <v>0</v>
      </c>
      <c r="G73" s="11">
        <v>0</v>
      </c>
      <c r="H73" s="11">
        <v>0</v>
      </c>
      <c r="I73" s="11">
        <f t="shared" si="17"/>
        <v>0</v>
      </c>
      <c r="J73" s="11">
        <v>0</v>
      </c>
      <c r="K73" s="11">
        <v>0</v>
      </c>
      <c r="L73" s="11">
        <f t="shared" si="18"/>
        <v>0</v>
      </c>
      <c r="M73" s="11">
        <f>SUM(H31年度予算!X75:X76)</f>
        <v>216000</v>
      </c>
      <c r="N73" s="11">
        <f t="shared" si="10"/>
        <v>216000</v>
      </c>
    </row>
    <row r="74" spans="1:14" x14ac:dyDescent="0.15">
      <c r="A74" s="10" t="s">
        <v>104</v>
      </c>
      <c r="B74" s="11">
        <f t="shared" si="13"/>
        <v>0</v>
      </c>
      <c r="C74" s="11">
        <f t="shared" si="14"/>
        <v>0</v>
      </c>
      <c r="D74" s="12">
        <f t="shared" si="15"/>
        <v>1200</v>
      </c>
      <c r="E74" s="11">
        <f t="shared" si="16"/>
        <v>1200</v>
      </c>
      <c r="F74" s="12">
        <v>0</v>
      </c>
      <c r="G74" s="12">
        <v>0</v>
      </c>
      <c r="H74" s="12">
        <v>0</v>
      </c>
      <c r="I74" s="11">
        <f t="shared" si="17"/>
        <v>0</v>
      </c>
      <c r="J74" s="12">
        <v>0</v>
      </c>
      <c r="K74" s="12">
        <v>0</v>
      </c>
      <c r="L74" s="11">
        <f t="shared" si="18"/>
        <v>0</v>
      </c>
      <c r="M74" s="12">
        <f>SUM(H31年度予算!X78:X79)</f>
        <v>1200</v>
      </c>
      <c r="N74" s="11">
        <f t="shared" si="10"/>
        <v>1200</v>
      </c>
    </row>
    <row r="75" spans="1:14" x14ac:dyDescent="0.15">
      <c r="A75" s="10" t="s">
        <v>108</v>
      </c>
      <c r="B75" s="13">
        <f t="shared" si="13"/>
        <v>0</v>
      </c>
      <c r="C75" s="13">
        <f t="shared" si="14"/>
        <v>0</v>
      </c>
      <c r="D75" s="13">
        <f t="shared" si="15"/>
        <v>2633240</v>
      </c>
      <c r="E75" s="13">
        <f t="shared" si="16"/>
        <v>2633240</v>
      </c>
      <c r="F75" s="13">
        <f>SUM(F57:F74)</f>
        <v>0</v>
      </c>
      <c r="G75" s="13">
        <f>SUM(G57:G74)</f>
        <v>0</v>
      </c>
      <c r="H75" s="13">
        <f>SUM(H57:H74)</f>
        <v>0</v>
      </c>
      <c r="I75" s="13">
        <f>SUM(F75:H75)</f>
        <v>0</v>
      </c>
      <c r="J75" s="13">
        <f>SUM(J57:J74)</f>
        <v>0</v>
      </c>
      <c r="K75" s="13">
        <f>SUM(K57:K74)</f>
        <v>0</v>
      </c>
      <c r="L75" s="13">
        <f>SUM(J75:K75)</f>
        <v>0</v>
      </c>
      <c r="M75" s="13">
        <f>SUM(M57:M74)</f>
        <v>2633240</v>
      </c>
      <c r="N75" s="13">
        <f t="shared" si="10"/>
        <v>2633240</v>
      </c>
    </row>
    <row r="76" spans="1:14" x14ac:dyDescent="0.15">
      <c r="A76" s="10" t="s">
        <v>109</v>
      </c>
      <c r="B76" s="13">
        <f t="shared" si="13"/>
        <v>14121200</v>
      </c>
      <c r="C76" s="13">
        <f t="shared" si="14"/>
        <v>6417560</v>
      </c>
      <c r="D76" s="13">
        <f t="shared" si="15"/>
        <v>2633240</v>
      </c>
      <c r="E76" s="13">
        <f t="shared" si="16"/>
        <v>23172000</v>
      </c>
      <c r="F76" s="13">
        <f>SUM(F55,F75)</f>
        <v>3516480</v>
      </c>
      <c r="G76" s="13">
        <f>SUM(G55,G75)</f>
        <v>7497020</v>
      </c>
      <c r="H76" s="13">
        <f>SUM(H55,H75)</f>
        <v>3107700</v>
      </c>
      <c r="I76" s="13">
        <f>SUM(F76:H76)</f>
        <v>14121200</v>
      </c>
      <c r="J76" s="13">
        <f>SUM(J55,J75)</f>
        <v>2149860</v>
      </c>
      <c r="K76" s="13">
        <f>SUM(K55,K75)</f>
        <v>4267700</v>
      </c>
      <c r="L76" s="13">
        <f>SUM(J76:K76)</f>
        <v>6417560</v>
      </c>
      <c r="M76" s="13">
        <f>SUM(M55,M75)</f>
        <v>2633240</v>
      </c>
      <c r="N76" s="13">
        <f t="shared" si="10"/>
        <v>23172000</v>
      </c>
    </row>
    <row r="77" spans="1:14" x14ac:dyDescent="0.15">
      <c r="A77" s="10" t="s">
        <v>110</v>
      </c>
      <c r="B77" s="13">
        <f t="shared" si="13"/>
        <v>-6431200</v>
      </c>
      <c r="C77" s="13">
        <f t="shared" si="14"/>
        <v>-5567560</v>
      </c>
      <c r="D77" s="13">
        <f t="shared" si="15"/>
        <v>8467810</v>
      </c>
      <c r="E77" s="13">
        <f t="shared" si="16"/>
        <v>-3530950</v>
      </c>
      <c r="F77" s="13">
        <f>F34-F76</f>
        <v>-1026480</v>
      </c>
      <c r="G77" s="13">
        <f t="shared" ref="G77:M77" si="19">G34-G76</f>
        <v>-2797020</v>
      </c>
      <c r="H77" s="13">
        <f t="shared" si="19"/>
        <v>-2607700</v>
      </c>
      <c r="I77" s="13">
        <f>SUM(F77:H77)</f>
        <v>-6431200</v>
      </c>
      <c r="J77" s="13">
        <f t="shared" si="19"/>
        <v>-1999860</v>
      </c>
      <c r="K77" s="13">
        <f t="shared" si="19"/>
        <v>-3567700</v>
      </c>
      <c r="L77" s="13">
        <f>SUM(J77:K77)</f>
        <v>-5567560</v>
      </c>
      <c r="M77" s="13">
        <f t="shared" si="19"/>
        <v>8467810</v>
      </c>
      <c r="N77" s="13">
        <f t="shared" si="10"/>
        <v>-3530950</v>
      </c>
    </row>
    <row r="78" spans="1:14" x14ac:dyDescent="0.15">
      <c r="A78" s="10" t="s">
        <v>111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15">
      <c r="A79" s="10" t="s">
        <v>112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15">
      <c r="A80" s="10" t="s">
        <v>113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15">
      <c r="A81" s="10" t="s">
        <v>147</v>
      </c>
      <c r="B81" s="11">
        <f t="shared" ref="B81:B82" si="20">I81</f>
        <v>0</v>
      </c>
      <c r="C81" s="11">
        <f t="shared" ref="C81:C82" si="21">L81</f>
        <v>0</v>
      </c>
      <c r="D81" s="11">
        <f t="shared" ref="D81:D82" si="22">M81</f>
        <v>0</v>
      </c>
      <c r="E81" s="11">
        <f t="shared" ref="E81:E82" si="23">N81</f>
        <v>0</v>
      </c>
      <c r="F81" s="11">
        <f>H31年度予算!G6</f>
        <v>0</v>
      </c>
      <c r="G81" s="11">
        <f>H31年度予算!I6</f>
        <v>0</v>
      </c>
      <c r="H81" s="11">
        <f>H31年度予算!K6</f>
        <v>0</v>
      </c>
      <c r="I81" s="11">
        <f t="shared" ref="I81:I82" si="24">SUM(F81:H81)</f>
        <v>0</v>
      </c>
      <c r="J81" s="11">
        <f>H31年度予算!M6</f>
        <v>0</v>
      </c>
      <c r="K81" s="11">
        <f>H31年度予算!O6</f>
        <v>0</v>
      </c>
      <c r="L81" s="11">
        <f t="shared" ref="L81:L82" si="25">SUM(J81:K81)</f>
        <v>0</v>
      </c>
      <c r="M81" s="11">
        <f>H31年度予算!E6</f>
        <v>0</v>
      </c>
      <c r="N81" s="11">
        <f t="shared" ref="N81:N82" si="26">SUM(I81,L81,M81)</f>
        <v>0</v>
      </c>
    </row>
    <row r="82" spans="1:14" x14ac:dyDescent="0.15">
      <c r="A82" s="10" t="s">
        <v>149</v>
      </c>
      <c r="B82" s="11">
        <f t="shared" si="20"/>
        <v>0</v>
      </c>
      <c r="C82" s="11">
        <f t="shared" si="21"/>
        <v>0</v>
      </c>
      <c r="D82" s="11">
        <f t="shared" si="22"/>
        <v>0</v>
      </c>
      <c r="E82" s="11">
        <f t="shared" si="23"/>
        <v>0</v>
      </c>
      <c r="F82" s="11">
        <f>H31年度予算!G7</f>
        <v>0</v>
      </c>
      <c r="G82" s="11">
        <f>H31年度予算!I7</f>
        <v>0</v>
      </c>
      <c r="H82" s="11">
        <f>H31年度予算!K7</f>
        <v>0</v>
      </c>
      <c r="I82" s="11">
        <f t="shared" si="24"/>
        <v>0</v>
      </c>
      <c r="J82" s="11">
        <f>H31年度予算!M7</f>
        <v>0</v>
      </c>
      <c r="K82" s="11">
        <f>H31年度予算!O7</f>
        <v>0</v>
      </c>
      <c r="L82" s="11">
        <f t="shared" si="25"/>
        <v>0</v>
      </c>
      <c r="M82" s="11">
        <f>H31年度予算!E7</f>
        <v>0</v>
      </c>
      <c r="N82" s="11">
        <f t="shared" si="26"/>
        <v>0</v>
      </c>
    </row>
    <row r="83" spans="1:14" x14ac:dyDescent="0.15">
      <c r="A83" s="10" t="s">
        <v>142</v>
      </c>
      <c r="B83" s="11">
        <f>I83</f>
        <v>0</v>
      </c>
      <c r="C83" s="11">
        <f t="shared" ref="C83:E84" si="27">L83</f>
        <v>0</v>
      </c>
      <c r="D83" s="11">
        <f t="shared" si="27"/>
        <v>0</v>
      </c>
      <c r="E83" s="11">
        <f t="shared" si="27"/>
        <v>0</v>
      </c>
      <c r="F83" s="11">
        <f>H31年度予算!G8</f>
        <v>0</v>
      </c>
      <c r="G83" s="11">
        <f>H31年度予算!I8</f>
        <v>0</v>
      </c>
      <c r="H83" s="11">
        <f>H31年度予算!K8</f>
        <v>0</v>
      </c>
      <c r="I83" s="11">
        <f>SUM(F83:H83)</f>
        <v>0</v>
      </c>
      <c r="J83" s="11">
        <f>H31年度予算!M8</f>
        <v>0</v>
      </c>
      <c r="K83" s="11">
        <f>H31年度予算!O8</f>
        <v>0</v>
      </c>
      <c r="L83" s="11">
        <f>SUM(J83:K83)</f>
        <v>0</v>
      </c>
      <c r="M83" s="11">
        <f>H31年度予算!E8</f>
        <v>0</v>
      </c>
      <c r="N83" s="11">
        <f>SUM(I83,L83,M83)</f>
        <v>0</v>
      </c>
    </row>
    <row r="84" spans="1:14" x14ac:dyDescent="0.15">
      <c r="A84" s="10" t="s">
        <v>114</v>
      </c>
      <c r="B84" s="13">
        <f>I84</f>
        <v>0</v>
      </c>
      <c r="C84" s="13">
        <f t="shared" si="27"/>
        <v>0</v>
      </c>
      <c r="D84" s="13">
        <f t="shared" si="27"/>
        <v>0</v>
      </c>
      <c r="E84" s="13">
        <f t="shared" si="27"/>
        <v>0</v>
      </c>
      <c r="F84" s="13">
        <f>SUM(F83)</f>
        <v>0</v>
      </c>
      <c r="G84" s="13">
        <f>SUM(G83)</f>
        <v>0</v>
      </c>
      <c r="H84" s="13">
        <f>SUM(H83)</f>
        <v>0</v>
      </c>
      <c r="I84" s="13">
        <f>SUM(F84:H84)</f>
        <v>0</v>
      </c>
      <c r="J84" s="13">
        <f>SUM(J83)</f>
        <v>0</v>
      </c>
      <c r="K84" s="13">
        <f>SUM(K83)</f>
        <v>0</v>
      </c>
      <c r="L84" s="13">
        <f>SUM(J84:K84)</f>
        <v>0</v>
      </c>
      <c r="M84" s="13">
        <f>SUM(M83)</f>
        <v>0</v>
      </c>
      <c r="N84" s="13">
        <f>SUM(I84,L84,M84)</f>
        <v>0</v>
      </c>
    </row>
    <row r="85" spans="1:14" x14ac:dyDescent="0.15">
      <c r="A85" s="10" t="s">
        <v>115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15">
      <c r="A86" s="10" t="s">
        <v>116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15">
      <c r="A87" s="10" t="s">
        <v>150</v>
      </c>
      <c r="B87" s="11">
        <f>I87</f>
        <v>0</v>
      </c>
      <c r="C87" s="11">
        <f t="shared" ref="C87:E90" si="28">L87</f>
        <v>0</v>
      </c>
      <c r="D87" s="11">
        <f t="shared" si="28"/>
        <v>500000</v>
      </c>
      <c r="E87" s="11">
        <f t="shared" si="28"/>
        <v>500000</v>
      </c>
      <c r="F87" s="11">
        <v>0</v>
      </c>
      <c r="G87" s="11">
        <v>0</v>
      </c>
      <c r="H87" s="11">
        <v>0</v>
      </c>
      <c r="I87" s="11">
        <f>SUM(F87:H87)</f>
        <v>0</v>
      </c>
      <c r="J87" s="11">
        <v>0</v>
      </c>
      <c r="K87" s="11">
        <v>0</v>
      </c>
      <c r="L87" s="11">
        <f>SUM(J87:K87)</f>
        <v>0</v>
      </c>
      <c r="M87" s="11">
        <f>H31年度予算!E103</f>
        <v>500000</v>
      </c>
      <c r="N87" s="11">
        <f>SUM(I87,L87,M87)</f>
        <v>500000</v>
      </c>
    </row>
    <row r="88" spans="1:14" x14ac:dyDescent="0.15">
      <c r="A88" s="10" t="s">
        <v>148</v>
      </c>
      <c r="B88" s="11">
        <f>I88</f>
        <v>0</v>
      </c>
      <c r="C88" s="11">
        <f t="shared" si="28"/>
        <v>0</v>
      </c>
      <c r="D88" s="11">
        <f t="shared" si="28"/>
        <v>500000</v>
      </c>
      <c r="E88" s="11">
        <f t="shared" si="28"/>
        <v>500000</v>
      </c>
      <c r="F88" s="11">
        <v>0</v>
      </c>
      <c r="G88" s="11">
        <v>0</v>
      </c>
      <c r="H88" s="11">
        <v>0</v>
      </c>
      <c r="I88" s="11">
        <f>SUM(F88:H88)</f>
        <v>0</v>
      </c>
      <c r="J88" s="11">
        <v>0</v>
      </c>
      <c r="K88" s="11">
        <v>0</v>
      </c>
      <c r="L88" s="11">
        <f>SUM(J88:K88)</f>
        <v>0</v>
      </c>
      <c r="M88" s="11">
        <f>H31年度予算!E102</f>
        <v>500000</v>
      </c>
      <c r="N88" s="11">
        <f>SUM(I88,L88,M88)</f>
        <v>500000</v>
      </c>
    </row>
    <row r="89" spans="1:14" x14ac:dyDescent="0.15">
      <c r="A89" s="10" t="s">
        <v>151</v>
      </c>
      <c r="B89" s="12">
        <f>I89</f>
        <v>0</v>
      </c>
      <c r="C89" s="12">
        <f t="shared" ref="C89" si="29">L89</f>
        <v>0</v>
      </c>
      <c r="D89" s="18">
        <f t="shared" ref="D89" si="30">M89</f>
        <v>500000</v>
      </c>
      <c r="E89" s="12">
        <f t="shared" ref="E89" si="31">N89</f>
        <v>500000</v>
      </c>
      <c r="F89" s="12">
        <v>0</v>
      </c>
      <c r="G89" s="12">
        <v>0</v>
      </c>
      <c r="H89" s="12">
        <v>0</v>
      </c>
      <c r="I89" s="12">
        <f>SUM(F89:H89)</f>
        <v>0</v>
      </c>
      <c r="J89" s="12">
        <v>0</v>
      </c>
      <c r="K89" s="12">
        <v>0</v>
      </c>
      <c r="L89" s="12">
        <f>SUM(J89:K89)</f>
        <v>0</v>
      </c>
      <c r="M89" s="12">
        <f>H31年度予算!E104</f>
        <v>500000</v>
      </c>
      <c r="N89" s="11">
        <f>SUM(I89,L89,M89)</f>
        <v>500000</v>
      </c>
    </row>
    <row r="90" spans="1:14" x14ac:dyDescent="0.15">
      <c r="A90" s="10" t="s">
        <v>117</v>
      </c>
      <c r="B90" s="13">
        <f>I90</f>
        <v>0</v>
      </c>
      <c r="C90" s="13">
        <f t="shared" si="28"/>
        <v>0</v>
      </c>
      <c r="D90" s="13">
        <f t="shared" si="28"/>
        <v>1500000</v>
      </c>
      <c r="E90" s="13">
        <f t="shared" si="28"/>
        <v>1500000</v>
      </c>
      <c r="F90" s="13">
        <f>SUM(F87:F88)</f>
        <v>0</v>
      </c>
      <c r="G90" s="13">
        <f>SUM(G87:G88)</f>
        <v>0</v>
      </c>
      <c r="H90" s="13">
        <f>SUM(H87:H88)</f>
        <v>0</v>
      </c>
      <c r="I90" s="13">
        <f>SUM(F90:H90)</f>
        <v>0</v>
      </c>
      <c r="J90" s="13">
        <f>SUM(J87:J88)</f>
        <v>0</v>
      </c>
      <c r="K90" s="13">
        <f>SUM(K87:K88)</f>
        <v>0</v>
      </c>
      <c r="L90" s="13">
        <f>SUM(J90:K90)</f>
        <v>0</v>
      </c>
      <c r="M90" s="13">
        <f>SUM(M87:M89)</f>
        <v>1500000</v>
      </c>
      <c r="N90" s="13">
        <f>SUM(I90,L90,M90)</f>
        <v>1500000</v>
      </c>
    </row>
    <row r="91" spans="1:14" x14ac:dyDescent="0.15">
      <c r="A91" s="10" t="s">
        <v>118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15">
      <c r="A92" s="10" t="s">
        <v>119</v>
      </c>
      <c r="B92" s="12">
        <f>I92</f>
        <v>0</v>
      </c>
      <c r="C92" s="12">
        <f t="shared" ref="C92:E94" si="32">L92</f>
        <v>0</v>
      </c>
      <c r="D92" s="12">
        <f t="shared" si="32"/>
        <v>0</v>
      </c>
      <c r="E92" s="11">
        <f t="shared" si="32"/>
        <v>0</v>
      </c>
      <c r="F92" s="12">
        <v>0</v>
      </c>
      <c r="G92" s="12">
        <v>0</v>
      </c>
      <c r="H92" s="12">
        <v>0</v>
      </c>
      <c r="I92" s="12">
        <f>SUM(F92:H92)</f>
        <v>0</v>
      </c>
      <c r="J92" s="12">
        <v>0</v>
      </c>
      <c r="K92" s="12">
        <v>0</v>
      </c>
      <c r="L92" s="12">
        <f>SUM(J92:K92)</f>
        <v>0</v>
      </c>
      <c r="M92" s="12">
        <v>0</v>
      </c>
      <c r="N92" s="11">
        <f>SUM(I92,L92,M92)</f>
        <v>0</v>
      </c>
    </row>
    <row r="93" spans="1:14" x14ac:dyDescent="0.15">
      <c r="A93" s="10" t="s">
        <v>120</v>
      </c>
      <c r="B93" s="13">
        <f>I93</f>
        <v>0</v>
      </c>
      <c r="C93" s="13">
        <f t="shared" si="32"/>
        <v>0</v>
      </c>
      <c r="D93" s="13">
        <f t="shared" si="32"/>
        <v>1500000</v>
      </c>
      <c r="E93" s="13">
        <f t="shared" si="32"/>
        <v>1500000</v>
      </c>
      <c r="F93" s="13">
        <f>SUM(F90,F92)</f>
        <v>0</v>
      </c>
      <c r="G93" s="13">
        <f>SUM(G90,G92)</f>
        <v>0</v>
      </c>
      <c r="H93" s="13">
        <f>SUM(H90,H92)</f>
        <v>0</v>
      </c>
      <c r="I93" s="13">
        <f>SUM(F93:H93)</f>
        <v>0</v>
      </c>
      <c r="J93" s="13">
        <f>SUM(J90,J92)</f>
        <v>0</v>
      </c>
      <c r="K93" s="13">
        <f>SUM(K90,K92)</f>
        <v>0</v>
      </c>
      <c r="L93" s="13">
        <f>SUM(J93:K93)</f>
        <v>0</v>
      </c>
      <c r="M93" s="13">
        <f>SUM(M90,M92)</f>
        <v>1500000</v>
      </c>
      <c r="N93" s="13">
        <f>SUM(I93,L93,M93)</f>
        <v>1500000</v>
      </c>
    </row>
    <row r="94" spans="1:14" x14ac:dyDescent="0.15">
      <c r="A94" s="10" t="s">
        <v>121</v>
      </c>
      <c r="B94" s="13">
        <f>I94</f>
        <v>0</v>
      </c>
      <c r="C94" s="13">
        <f t="shared" si="32"/>
        <v>0</v>
      </c>
      <c r="D94" s="13">
        <f t="shared" si="32"/>
        <v>-1500000</v>
      </c>
      <c r="E94" s="13">
        <f t="shared" si="32"/>
        <v>-1500000</v>
      </c>
      <c r="F94" s="13">
        <f>F84-F93</f>
        <v>0</v>
      </c>
      <c r="G94" s="13">
        <f>G84-G93</f>
        <v>0</v>
      </c>
      <c r="H94" s="13">
        <f>H84-H93</f>
        <v>0</v>
      </c>
      <c r="I94" s="13">
        <f>SUM(F94:H94)</f>
        <v>0</v>
      </c>
      <c r="J94" s="13">
        <f>J84-J93</f>
        <v>0</v>
      </c>
      <c r="K94" s="13">
        <f>K84-K93</f>
        <v>0</v>
      </c>
      <c r="L94" s="13">
        <f>SUM(J94:K94)</f>
        <v>0</v>
      </c>
      <c r="M94" s="13">
        <f>M84-M93</f>
        <v>-1500000</v>
      </c>
      <c r="N94" s="13">
        <f>SUM(I94,L94,M94)</f>
        <v>-1500000</v>
      </c>
    </row>
    <row r="95" spans="1:14" x14ac:dyDescent="0.15">
      <c r="A95" s="10" t="s">
        <v>122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15">
      <c r="A96" s="10" t="s">
        <v>123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 x14ac:dyDescent="0.15">
      <c r="A97" s="10" t="s">
        <v>124</v>
      </c>
      <c r="B97" s="13">
        <f>I97</f>
        <v>0</v>
      </c>
      <c r="C97" s="13">
        <f>L97</f>
        <v>0</v>
      </c>
      <c r="D97" s="13">
        <f>M97</f>
        <v>0</v>
      </c>
      <c r="E97" s="13">
        <f>N97</f>
        <v>0</v>
      </c>
      <c r="F97" s="13">
        <v>0</v>
      </c>
      <c r="G97" s="13">
        <v>0</v>
      </c>
      <c r="H97" s="13">
        <v>0</v>
      </c>
      <c r="I97" s="13">
        <f>SUM(F97:H97)</f>
        <v>0</v>
      </c>
      <c r="J97" s="13">
        <v>0</v>
      </c>
      <c r="K97" s="13">
        <v>0</v>
      </c>
      <c r="L97" s="13">
        <f>SUM(J97:K97)</f>
        <v>0</v>
      </c>
      <c r="M97" s="13">
        <v>0</v>
      </c>
      <c r="N97" s="13">
        <f>SUM(I97,L97,M97)</f>
        <v>0</v>
      </c>
    </row>
    <row r="98" spans="1:14" x14ac:dyDescent="0.15">
      <c r="A98" s="10" t="s">
        <v>125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15">
      <c r="A99" s="10" t="s">
        <v>126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15">
      <c r="A100" s="10" t="s">
        <v>127</v>
      </c>
      <c r="B100" s="12">
        <f t="shared" ref="B100:B106" si="33">I100</f>
        <v>0</v>
      </c>
      <c r="C100" s="12">
        <f t="shared" ref="C100:C106" si="34">L100</f>
        <v>0</v>
      </c>
      <c r="D100" s="12">
        <f t="shared" ref="D100:D106" si="35">M100</f>
        <v>0</v>
      </c>
      <c r="E100" s="11">
        <f t="shared" ref="E100:E106" si="36">N100</f>
        <v>0</v>
      </c>
      <c r="F100" s="12">
        <v>0</v>
      </c>
      <c r="G100" s="12">
        <v>0</v>
      </c>
      <c r="H100" s="12">
        <v>0</v>
      </c>
      <c r="I100" s="12">
        <f t="shared" ref="I100:I106" si="37">SUM(F100:H100)</f>
        <v>0</v>
      </c>
      <c r="J100" s="12">
        <v>0</v>
      </c>
      <c r="K100" s="12">
        <v>0</v>
      </c>
      <c r="L100" s="12">
        <f t="shared" ref="L100:L106" si="38">SUM(J100:K100)</f>
        <v>0</v>
      </c>
      <c r="M100" s="12">
        <f>H31年度予算!E105</f>
        <v>0</v>
      </c>
      <c r="N100" s="11">
        <f t="shared" ref="N100:N106" si="39">SUM(I100,L100,M100)</f>
        <v>0</v>
      </c>
    </row>
    <row r="101" spans="1:14" x14ac:dyDescent="0.15">
      <c r="A101" s="10" t="s">
        <v>128</v>
      </c>
      <c r="B101" s="13">
        <f t="shared" si="33"/>
        <v>0</v>
      </c>
      <c r="C101" s="13">
        <f t="shared" si="34"/>
        <v>0</v>
      </c>
      <c r="D101" s="13">
        <f t="shared" si="35"/>
        <v>0</v>
      </c>
      <c r="E101" s="13">
        <f t="shared" si="36"/>
        <v>0</v>
      </c>
      <c r="F101" s="13">
        <f>SUM(F100)</f>
        <v>0</v>
      </c>
      <c r="G101" s="13">
        <f>SUM(G100)</f>
        <v>0</v>
      </c>
      <c r="H101" s="13">
        <f>SUM(H100)</f>
        <v>0</v>
      </c>
      <c r="I101" s="13">
        <f t="shared" si="37"/>
        <v>0</v>
      </c>
      <c r="J101" s="13">
        <v>0</v>
      </c>
      <c r="K101" s="13">
        <v>0</v>
      </c>
      <c r="L101" s="13">
        <f t="shared" si="38"/>
        <v>0</v>
      </c>
      <c r="M101" s="13">
        <f>SUM(M100)</f>
        <v>0</v>
      </c>
      <c r="N101" s="13">
        <f t="shared" si="39"/>
        <v>0</v>
      </c>
    </row>
    <row r="102" spans="1:14" x14ac:dyDescent="0.15">
      <c r="A102" s="10" t="s">
        <v>129</v>
      </c>
      <c r="B102" s="13">
        <f t="shared" si="33"/>
        <v>0</v>
      </c>
      <c r="C102" s="13">
        <f t="shared" si="34"/>
        <v>0</v>
      </c>
      <c r="D102" s="13">
        <f t="shared" si="35"/>
        <v>0</v>
      </c>
      <c r="E102" s="13">
        <f t="shared" si="36"/>
        <v>0</v>
      </c>
      <c r="F102" s="13">
        <f>F97-F101</f>
        <v>0</v>
      </c>
      <c r="G102" s="13">
        <f t="shared" ref="G102:M102" si="40">G97-G101</f>
        <v>0</v>
      </c>
      <c r="H102" s="13">
        <f t="shared" si="40"/>
        <v>0</v>
      </c>
      <c r="I102" s="13">
        <f t="shared" si="37"/>
        <v>0</v>
      </c>
      <c r="J102" s="13">
        <f t="shared" si="40"/>
        <v>0</v>
      </c>
      <c r="K102" s="13">
        <f t="shared" si="40"/>
        <v>0</v>
      </c>
      <c r="L102" s="13">
        <f t="shared" si="38"/>
        <v>0</v>
      </c>
      <c r="M102" s="13">
        <f t="shared" si="40"/>
        <v>0</v>
      </c>
      <c r="N102" s="13">
        <f t="shared" si="39"/>
        <v>0</v>
      </c>
    </row>
    <row r="103" spans="1:14" x14ac:dyDescent="0.15">
      <c r="A103" s="10" t="s">
        <v>130</v>
      </c>
      <c r="B103" s="13">
        <f t="shared" si="33"/>
        <v>0</v>
      </c>
      <c r="C103" s="13">
        <f t="shared" si="34"/>
        <v>0</v>
      </c>
      <c r="D103" s="13">
        <f t="shared" si="35"/>
        <v>0</v>
      </c>
      <c r="E103" s="13">
        <f t="shared" si="36"/>
        <v>0</v>
      </c>
      <c r="F103" s="13">
        <v>0</v>
      </c>
      <c r="G103" s="13">
        <v>0</v>
      </c>
      <c r="H103" s="13">
        <v>0</v>
      </c>
      <c r="I103" s="13">
        <f t="shared" si="37"/>
        <v>0</v>
      </c>
      <c r="J103" s="13">
        <v>0</v>
      </c>
      <c r="K103" s="13">
        <v>0</v>
      </c>
      <c r="L103" s="13">
        <f t="shared" si="38"/>
        <v>0</v>
      </c>
      <c r="M103" s="13">
        <v>0</v>
      </c>
      <c r="N103" s="13">
        <f t="shared" si="39"/>
        <v>0</v>
      </c>
    </row>
    <row r="104" spans="1:14" x14ac:dyDescent="0.15">
      <c r="A104" s="10" t="s">
        <v>131</v>
      </c>
      <c r="B104" s="13">
        <f t="shared" si="33"/>
        <v>-6431200</v>
      </c>
      <c r="C104" s="13">
        <f t="shared" si="34"/>
        <v>-5567560</v>
      </c>
      <c r="D104" s="13">
        <f t="shared" si="35"/>
        <v>6967810</v>
      </c>
      <c r="E104" s="13">
        <f t="shared" si="36"/>
        <v>-5030950</v>
      </c>
      <c r="F104" s="13">
        <f>SUM(F77,F94,F102)-F103</f>
        <v>-1026480</v>
      </c>
      <c r="G104" s="13">
        <f>SUM(G77,G94,G102)-G103</f>
        <v>-2797020</v>
      </c>
      <c r="H104" s="13">
        <f>SUM(H77,H94,H102)-H103</f>
        <v>-2607700</v>
      </c>
      <c r="I104" s="13">
        <f t="shared" si="37"/>
        <v>-6431200</v>
      </c>
      <c r="J104" s="13">
        <f>SUM(J77,J94,J102)-J103</f>
        <v>-1999860</v>
      </c>
      <c r="K104" s="13">
        <f>SUM(K77,K94,K102)-K103</f>
        <v>-3567700</v>
      </c>
      <c r="L104" s="13">
        <f t="shared" si="38"/>
        <v>-5567560</v>
      </c>
      <c r="M104" s="13">
        <f>SUM(M77,M94,M102)-M103</f>
        <v>6967810</v>
      </c>
      <c r="N104" s="13">
        <f t="shared" si="39"/>
        <v>-5030950</v>
      </c>
    </row>
    <row r="105" spans="1:14" x14ac:dyDescent="0.15">
      <c r="A105" s="10" t="s">
        <v>132</v>
      </c>
      <c r="B105" s="13">
        <f t="shared" si="33"/>
        <v>0</v>
      </c>
      <c r="C105" s="13">
        <f t="shared" si="34"/>
        <v>0</v>
      </c>
      <c r="D105" s="13">
        <f t="shared" si="35"/>
        <v>9249117</v>
      </c>
      <c r="E105" s="13">
        <f t="shared" si="36"/>
        <v>9249117</v>
      </c>
      <c r="F105" s="13">
        <v>0</v>
      </c>
      <c r="G105" s="13">
        <v>0</v>
      </c>
      <c r="H105" s="13">
        <v>0</v>
      </c>
      <c r="I105" s="13">
        <f t="shared" si="37"/>
        <v>0</v>
      </c>
      <c r="J105" s="13">
        <v>0</v>
      </c>
      <c r="K105" s="13">
        <v>0</v>
      </c>
      <c r="L105" s="13">
        <f t="shared" si="38"/>
        <v>0</v>
      </c>
      <c r="M105" s="13">
        <f>H31年度予算!E5</f>
        <v>9249117</v>
      </c>
      <c r="N105" s="13">
        <f t="shared" si="39"/>
        <v>9249117</v>
      </c>
    </row>
    <row r="106" spans="1:14" ht="12" thickBot="1" x14ac:dyDescent="0.2">
      <c r="A106" s="10" t="s">
        <v>133</v>
      </c>
      <c r="B106" s="14">
        <f t="shared" si="33"/>
        <v>-6431200</v>
      </c>
      <c r="C106" s="14">
        <f t="shared" si="34"/>
        <v>-5567560</v>
      </c>
      <c r="D106" s="14">
        <f t="shared" si="35"/>
        <v>16216927</v>
      </c>
      <c r="E106" s="14">
        <f t="shared" si="36"/>
        <v>4218167</v>
      </c>
      <c r="F106" s="14">
        <f>SUM(F104:F105)</f>
        <v>-1026480</v>
      </c>
      <c r="G106" s="14">
        <f>SUM(G104:G105)</f>
        <v>-2797020</v>
      </c>
      <c r="H106" s="14">
        <f>SUM(H104:H105)</f>
        <v>-2607700</v>
      </c>
      <c r="I106" s="14">
        <f t="shared" si="37"/>
        <v>-6431200</v>
      </c>
      <c r="J106" s="14">
        <f>SUM(J104:J105)</f>
        <v>-1999860</v>
      </c>
      <c r="K106" s="14">
        <f>SUM(K104:K105)</f>
        <v>-3567700</v>
      </c>
      <c r="L106" s="14">
        <f t="shared" si="38"/>
        <v>-5567560</v>
      </c>
      <c r="M106" s="14">
        <f>SUM(M104:M105)</f>
        <v>16216927</v>
      </c>
      <c r="N106" s="14">
        <f t="shared" si="39"/>
        <v>4218167</v>
      </c>
    </row>
    <row r="107" spans="1:14" ht="12" thickTop="1" x14ac:dyDescent="0.1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</sheetData>
  <mergeCells count="11">
    <mergeCell ref="M7:M8"/>
    <mergeCell ref="N7:N8"/>
    <mergeCell ref="B7:B8"/>
    <mergeCell ref="C7:C8"/>
    <mergeCell ref="D7:D8"/>
    <mergeCell ref="E7:E8"/>
    <mergeCell ref="A4:E4"/>
    <mergeCell ref="A5:E5"/>
    <mergeCell ref="A7:A8"/>
    <mergeCell ref="F7:I7"/>
    <mergeCell ref="J7:L7"/>
  </mergeCells>
  <phoneticPr fontId="2"/>
  <pageMargins left="0.70866141732283461" right="0.23622047244094488" top="0.74803149606299213" bottom="0.74803149606299213" header="0.31496062992125984" footer="0.31496062992125984"/>
  <pageSetup paperSize="8" scale="66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7"/>
  <sheetViews>
    <sheetView zoomScale="110" zoomScaleNormal="110" workbookViewId="0">
      <pane xSplit="1" ySplit="8" topLeftCell="B23" activePane="bottomRight" state="frozen"/>
      <selection pane="topRight" activeCell="B1" sqref="B1"/>
      <selection pane="bottomLeft" activeCell="A9" sqref="A9"/>
      <selection pane="bottomRight" activeCell="C40" sqref="C40"/>
    </sheetView>
  </sheetViews>
  <sheetFormatPr defaultRowHeight="11.25" x14ac:dyDescent="0.15"/>
  <cols>
    <col min="1" max="1" width="32.5" style="5" customWidth="1"/>
    <col min="2" max="5" width="12.875" style="3" customWidth="1"/>
    <col min="6" max="14" width="11.375" style="3" customWidth="1"/>
    <col min="15" max="16384" width="9" style="4"/>
  </cols>
  <sheetData>
    <row r="1" spans="1:14" x14ac:dyDescent="0.15">
      <c r="A1" s="2" t="s">
        <v>52</v>
      </c>
    </row>
    <row r="4" spans="1:14" ht="13.5" x14ac:dyDescent="0.15">
      <c r="A4" s="126" t="s">
        <v>53</v>
      </c>
      <c r="B4" s="126"/>
      <c r="C4" s="126"/>
      <c r="D4" s="126"/>
      <c r="E4" s="126"/>
      <c r="F4" s="17"/>
      <c r="G4" s="17"/>
      <c r="H4" s="17"/>
      <c r="I4" s="17"/>
      <c r="J4" s="17"/>
      <c r="K4" s="17"/>
      <c r="L4" s="17"/>
      <c r="M4" s="17"/>
      <c r="N4" s="17"/>
    </row>
    <row r="5" spans="1:14" ht="13.5" x14ac:dyDescent="0.15">
      <c r="A5" s="127" t="s">
        <v>197</v>
      </c>
      <c r="B5" s="127"/>
      <c r="C5" s="127"/>
      <c r="D5" s="127"/>
      <c r="E5" s="12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15">
      <c r="E6" s="3" t="s">
        <v>54</v>
      </c>
      <c r="N6" s="3" t="s">
        <v>54</v>
      </c>
    </row>
    <row r="7" spans="1:14" s="7" customFormat="1" ht="23.1" customHeight="1" x14ac:dyDescent="0.15">
      <c r="A7" s="128" t="s">
        <v>55</v>
      </c>
      <c r="B7" s="132" t="s">
        <v>140</v>
      </c>
      <c r="C7" s="132" t="s">
        <v>141</v>
      </c>
      <c r="D7" s="134" t="s">
        <v>56</v>
      </c>
      <c r="E7" s="134" t="s">
        <v>57</v>
      </c>
      <c r="F7" s="130" t="s">
        <v>140</v>
      </c>
      <c r="G7" s="131"/>
      <c r="H7" s="131"/>
      <c r="I7" s="131"/>
      <c r="J7" s="130" t="s">
        <v>141</v>
      </c>
      <c r="K7" s="131"/>
      <c r="L7" s="131"/>
      <c r="M7" s="130" t="s">
        <v>56</v>
      </c>
      <c r="N7" s="130" t="s">
        <v>57</v>
      </c>
    </row>
    <row r="8" spans="1:14" s="7" customFormat="1" x14ac:dyDescent="0.15">
      <c r="A8" s="129"/>
      <c r="B8" s="133"/>
      <c r="C8" s="133"/>
      <c r="D8" s="129"/>
      <c r="E8" s="129"/>
      <c r="F8" s="88" t="s">
        <v>58</v>
      </c>
      <c r="G8" s="88" t="s">
        <v>59</v>
      </c>
      <c r="H8" s="88" t="s">
        <v>60</v>
      </c>
      <c r="I8" s="88" t="s">
        <v>61</v>
      </c>
      <c r="J8" s="88" t="s">
        <v>62</v>
      </c>
      <c r="K8" s="88" t="s">
        <v>63</v>
      </c>
      <c r="L8" s="88" t="s">
        <v>61</v>
      </c>
      <c r="M8" s="131"/>
      <c r="N8" s="131"/>
    </row>
    <row r="9" spans="1:14" x14ac:dyDescent="0.1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10" t="s">
        <v>64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15">
      <c r="A11" s="10" t="s">
        <v>65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15">
      <c r="A12" s="10" t="s">
        <v>66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15">
      <c r="A13" s="10" t="s">
        <v>67</v>
      </c>
      <c r="B13" s="11">
        <f>I13</f>
        <v>0</v>
      </c>
      <c r="C13" s="11">
        <f>L13</f>
        <v>0</v>
      </c>
      <c r="D13" s="11">
        <f>M13</f>
        <v>1000</v>
      </c>
      <c r="E13" s="11">
        <f>N13</f>
        <v>1000</v>
      </c>
      <c r="F13" s="11">
        <f>H31年度予算!G9</f>
        <v>0</v>
      </c>
      <c r="G13" s="11">
        <v>0</v>
      </c>
      <c r="H13" s="11">
        <v>0</v>
      </c>
      <c r="I13" s="11">
        <f>SUM(F13:H13)</f>
        <v>0</v>
      </c>
      <c r="J13" s="11">
        <f>H31年度予算!M9</f>
        <v>0</v>
      </c>
      <c r="K13" s="11">
        <f>H31年度予算!O9</f>
        <v>0</v>
      </c>
      <c r="L13" s="11">
        <f>SUM(J13:K13)</f>
        <v>0</v>
      </c>
      <c r="M13" s="11">
        <f>H31年度予算!E9</f>
        <v>1000</v>
      </c>
      <c r="N13" s="11">
        <f>SUM(I13,L13,M13)</f>
        <v>1000</v>
      </c>
    </row>
    <row r="14" spans="1:14" x14ac:dyDescent="0.15">
      <c r="A14" s="10" t="s">
        <v>68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15">
      <c r="A15" s="10" t="s">
        <v>69</v>
      </c>
      <c r="B15" s="11">
        <f>I15</f>
        <v>0</v>
      </c>
      <c r="C15" s="11">
        <f>L15</f>
        <v>0</v>
      </c>
      <c r="D15" s="11">
        <f>M15</f>
        <v>50000</v>
      </c>
      <c r="E15" s="11">
        <f>N15</f>
        <v>50000</v>
      </c>
      <c r="F15" s="11">
        <v>0</v>
      </c>
      <c r="G15" s="11">
        <v>0</v>
      </c>
      <c r="H15" s="11">
        <v>0</v>
      </c>
      <c r="I15" s="11">
        <f>SUM(F15:H15)</f>
        <v>0</v>
      </c>
      <c r="J15" s="11">
        <v>0</v>
      </c>
      <c r="K15" s="11">
        <v>0</v>
      </c>
      <c r="L15" s="11">
        <f>SUM(J15:K15)</f>
        <v>0</v>
      </c>
      <c r="M15" s="11">
        <f>H31年度予算!E10</f>
        <v>50000</v>
      </c>
      <c r="N15" s="11">
        <f t="shared" ref="N15:N34" si="0">SUM(I15,L15,M15)</f>
        <v>50000</v>
      </c>
    </row>
    <row r="16" spans="1:14" x14ac:dyDescent="0.15">
      <c r="A16" s="10" t="s">
        <v>70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15">
      <c r="A17" s="10" t="s">
        <v>71</v>
      </c>
      <c r="B17" s="11">
        <f>I17</f>
        <v>0</v>
      </c>
      <c r="C17" s="11">
        <f t="shared" ref="C17:E34" si="1">L17</f>
        <v>0</v>
      </c>
      <c r="D17" s="11">
        <f t="shared" si="1"/>
        <v>9000000</v>
      </c>
      <c r="E17" s="11">
        <f t="shared" si="1"/>
        <v>9000000</v>
      </c>
      <c r="F17" s="11">
        <v>0</v>
      </c>
      <c r="G17" s="11">
        <v>0</v>
      </c>
      <c r="H17" s="11">
        <v>0</v>
      </c>
      <c r="I17" s="11">
        <f>SUM(F17:H17)</f>
        <v>0</v>
      </c>
      <c r="J17" s="11">
        <v>0</v>
      </c>
      <c r="K17" s="11">
        <v>0</v>
      </c>
      <c r="L17" s="11">
        <f>SUM(J17:K17)</f>
        <v>0</v>
      </c>
      <c r="M17" s="11">
        <f>H31年度予算!E11</f>
        <v>9000000</v>
      </c>
      <c r="N17" s="11">
        <f t="shared" si="0"/>
        <v>9000000</v>
      </c>
    </row>
    <row r="18" spans="1:14" x14ac:dyDescent="0.15">
      <c r="A18" s="10" t="s">
        <v>72</v>
      </c>
      <c r="B18" s="11">
        <f>I18</f>
        <v>0</v>
      </c>
      <c r="C18" s="11">
        <f t="shared" si="1"/>
        <v>0</v>
      </c>
      <c r="D18" s="12">
        <f t="shared" si="1"/>
        <v>2000000</v>
      </c>
      <c r="E18" s="11">
        <f t="shared" si="1"/>
        <v>2000000</v>
      </c>
      <c r="F18" s="12">
        <v>0</v>
      </c>
      <c r="G18" s="12">
        <v>0</v>
      </c>
      <c r="H18" s="12">
        <v>0</v>
      </c>
      <c r="I18" s="12">
        <f>SUM(F18:H18)</f>
        <v>0</v>
      </c>
      <c r="J18" s="12">
        <v>0</v>
      </c>
      <c r="K18" s="12">
        <v>0</v>
      </c>
      <c r="L18" s="12">
        <f>SUM(J18:K18)</f>
        <v>0</v>
      </c>
      <c r="M18" s="12">
        <f>H31年度予算!E12</f>
        <v>2000000</v>
      </c>
      <c r="N18" s="11">
        <f t="shared" si="0"/>
        <v>2000000</v>
      </c>
    </row>
    <row r="19" spans="1:14" x14ac:dyDescent="0.15">
      <c r="A19" s="10" t="s">
        <v>73</v>
      </c>
      <c r="B19" s="13">
        <f>I19</f>
        <v>0</v>
      </c>
      <c r="C19" s="13">
        <f t="shared" si="1"/>
        <v>0</v>
      </c>
      <c r="D19" s="13">
        <f t="shared" si="1"/>
        <v>11000000</v>
      </c>
      <c r="E19" s="13">
        <f t="shared" si="1"/>
        <v>11000000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3">
        <f>SUM(F19:H19)</f>
        <v>0</v>
      </c>
      <c r="J19" s="13">
        <f>SUM(J17:J18)</f>
        <v>0</v>
      </c>
      <c r="K19" s="13">
        <f>SUM(K17:K18)</f>
        <v>0</v>
      </c>
      <c r="L19" s="13">
        <f>SUM(J19:K19)</f>
        <v>0</v>
      </c>
      <c r="M19" s="13">
        <f>SUM(M17:M18)</f>
        <v>11000000</v>
      </c>
      <c r="N19" s="13">
        <f t="shared" si="0"/>
        <v>11000000</v>
      </c>
    </row>
    <row r="20" spans="1:14" x14ac:dyDescent="0.15">
      <c r="A20" s="10" t="s">
        <v>74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15">
      <c r="A21" s="10" t="s">
        <v>75</v>
      </c>
      <c r="B21" s="11">
        <f>I21</f>
        <v>1440000</v>
      </c>
      <c r="C21" s="11">
        <f t="shared" si="1"/>
        <v>0</v>
      </c>
      <c r="D21" s="11">
        <f t="shared" si="1"/>
        <v>0</v>
      </c>
      <c r="E21" s="11">
        <f t="shared" si="1"/>
        <v>1440000</v>
      </c>
      <c r="F21" s="11">
        <f>H31年度予算!G13</f>
        <v>40000</v>
      </c>
      <c r="G21" s="11">
        <f>H31年度予算!I13</f>
        <v>900000</v>
      </c>
      <c r="H21" s="11">
        <f>H31年度予算!K13</f>
        <v>500000</v>
      </c>
      <c r="I21" s="11">
        <f>SUM(F21:H21)</f>
        <v>1440000</v>
      </c>
      <c r="J21" s="11">
        <f>H31年度予算!M13</f>
        <v>0</v>
      </c>
      <c r="K21" s="11">
        <f>H31年度予算!O13</f>
        <v>0</v>
      </c>
      <c r="L21" s="11">
        <f>SUM(J21:K21)</f>
        <v>0</v>
      </c>
      <c r="M21" s="11">
        <f>H31年度予算!E13</f>
        <v>0</v>
      </c>
      <c r="N21" s="11">
        <f t="shared" si="0"/>
        <v>1440000</v>
      </c>
    </row>
    <row r="22" spans="1:14" x14ac:dyDescent="0.15">
      <c r="A22" s="10" t="s">
        <v>76</v>
      </c>
      <c r="B22" s="12">
        <f>I22</f>
        <v>450000</v>
      </c>
      <c r="C22" s="12">
        <f t="shared" si="1"/>
        <v>0</v>
      </c>
      <c r="D22" s="12">
        <f t="shared" si="1"/>
        <v>0</v>
      </c>
      <c r="E22" s="11">
        <f t="shared" si="1"/>
        <v>450000</v>
      </c>
      <c r="F22" s="12">
        <f>H31年度予算!G14</f>
        <v>450000</v>
      </c>
      <c r="G22" s="12">
        <f>H31年度予算!I14</f>
        <v>0</v>
      </c>
      <c r="H22" s="12">
        <f>H31年度予算!K14</f>
        <v>0</v>
      </c>
      <c r="I22" s="12">
        <f>SUM(F22:H22)</f>
        <v>450000</v>
      </c>
      <c r="J22" s="12">
        <f>H31年度予算!M14</f>
        <v>0</v>
      </c>
      <c r="K22" s="12">
        <f>H31年度予算!O14</f>
        <v>0</v>
      </c>
      <c r="L22" s="12">
        <f>SUM(J22:K22)</f>
        <v>0</v>
      </c>
      <c r="M22" s="12">
        <f>H31年度予算!E14</f>
        <v>0</v>
      </c>
      <c r="N22" s="11">
        <f t="shared" si="0"/>
        <v>450000</v>
      </c>
    </row>
    <row r="23" spans="1:14" x14ac:dyDescent="0.15">
      <c r="A23" s="10" t="s">
        <v>77</v>
      </c>
      <c r="B23" s="13">
        <f>I23</f>
        <v>1890000</v>
      </c>
      <c r="C23" s="13">
        <f t="shared" si="1"/>
        <v>0</v>
      </c>
      <c r="D23" s="13">
        <f t="shared" si="1"/>
        <v>0</v>
      </c>
      <c r="E23" s="13">
        <f t="shared" si="1"/>
        <v>1890000</v>
      </c>
      <c r="F23" s="13">
        <f>SUM(F21:F22)</f>
        <v>490000</v>
      </c>
      <c r="G23" s="13">
        <f>SUM(G21:G22)</f>
        <v>900000</v>
      </c>
      <c r="H23" s="13">
        <f>SUM(H21:H22)</f>
        <v>500000</v>
      </c>
      <c r="I23" s="13">
        <f>SUM(F23:H23)</f>
        <v>1890000</v>
      </c>
      <c r="J23" s="13">
        <f>SUM(J21:J22)</f>
        <v>0</v>
      </c>
      <c r="K23" s="13">
        <f>SUM(K21:K22)</f>
        <v>0</v>
      </c>
      <c r="L23" s="13">
        <f>SUM(J23:K23)</f>
        <v>0</v>
      </c>
      <c r="M23" s="13">
        <f>SUM(M21:M22)</f>
        <v>0</v>
      </c>
      <c r="N23" s="13">
        <f t="shared" si="0"/>
        <v>1890000</v>
      </c>
    </row>
    <row r="24" spans="1:14" x14ac:dyDescent="0.15">
      <c r="A24" s="10" t="s">
        <v>78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15">
      <c r="A25" s="10" t="s">
        <v>79</v>
      </c>
      <c r="B25" s="11">
        <f>I25</f>
        <v>5500000</v>
      </c>
      <c r="C25" s="11">
        <f t="shared" si="1"/>
        <v>300000</v>
      </c>
      <c r="D25" s="11">
        <f t="shared" si="1"/>
        <v>0</v>
      </c>
      <c r="E25" s="11">
        <f t="shared" si="1"/>
        <v>5800000</v>
      </c>
      <c r="F25" s="11">
        <f>H31年度予算!G15</f>
        <v>2000000</v>
      </c>
      <c r="G25" s="11">
        <f>H31年度予算!I15</f>
        <v>3500000</v>
      </c>
      <c r="H25" s="11">
        <f>H31年度予算!K15</f>
        <v>0</v>
      </c>
      <c r="I25" s="11">
        <f>SUM(F25:H25)</f>
        <v>5500000</v>
      </c>
      <c r="J25" s="11">
        <f>H31年度予算!M15</f>
        <v>0</v>
      </c>
      <c r="K25" s="11">
        <f>H31年度予算!O15</f>
        <v>300000</v>
      </c>
      <c r="L25" s="11">
        <f>SUM(J25:K25)</f>
        <v>300000</v>
      </c>
      <c r="M25" s="11">
        <f>H31年度予算!E15</f>
        <v>0</v>
      </c>
      <c r="N25" s="11">
        <f t="shared" si="0"/>
        <v>5800000</v>
      </c>
    </row>
    <row r="26" spans="1:14" x14ac:dyDescent="0.15">
      <c r="A26" s="10" t="s">
        <v>80</v>
      </c>
      <c r="B26" s="12">
        <f>I26</f>
        <v>300000</v>
      </c>
      <c r="C26" s="12">
        <f t="shared" si="1"/>
        <v>550000</v>
      </c>
      <c r="D26" s="12">
        <f t="shared" si="1"/>
        <v>0</v>
      </c>
      <c r="E26" s="11">
        <f t="shared" si="1"/>
        <v>850000</v>
      </c>
      <c r="F26" s="12">
        <f>H31年度予算!G16</f>
        <v>0</v>
      </c>
      <c r="G26" s="12">
        <f>H31年度予算!I16</f>
        <v>300000</v>
      </c>
      <c r="H26" s="12">
        <f>H31年度予算!K16</f>
        <v>0</v>
      </c>
      <c r="I26" s="12">
        <f>SUM(F26:H26)</f>
        <v>300000</v>
      </c>
      <c r="J26" s="12">
        <f>H31年度予算!M16</f>
        <v>150000</v>
      </c>
      <c r="K26" s="12">
        <f>H31年度予算!O16</f>
        <v>400000</v>
      </c>
      <c r="L26" s="12">
        <f>SUM(J26:K26)</f>
        <v>550000</v>
      </c>
      <c r="M26" s="12">
        <f>H31年度予算!E16</f>
        <v>0</v>
      </c>
      <c r="N26" s="11">
        <f t="shared" si="0"/>
        <v>850000</v>
      </c>
    </row>
    <row r="27" spans="1:14" x14ac:dyDescent="0.15">
      <c r="A27" s="10" t="s">
        <v>81</v>
      </c>
      <c r="B27" s="13">
        <f>I27</f>
        <v>5800000</v>
      </c>
      <c r="C27" s="13">
        <f t="shared" si="1"/>
        <v>850000</v>
      </c>
      <c r="D27" s="13">
        <f t="shared" si="1"/>
        <v>0</v>
      </c>
      <c r="E27" s="13">
        <f t="shared" si="1"/>
        <v>6650000</v>
      </c>
      <c r="F27" s="13">
        <f>SUM(F25:F26)</f>
        <v>2000000</v>
      </c>
      <c r="G27" s="13">
        <f>SUM(G25:G26)</f>
        <v>3800000</v>
      </c>
      <c r="H27" s="13">
        <f>SUM(H25:H26)</f>
        <v>0</v>
      </c>
      <c r="I27" s="13">
        <f>SUM(F27:H27)</f>
        <v>5800000</v>
      </c>
      <c r="J27" s="13">
        <f>SUM(J25:J26)</f>
        <v>150000</v>
      </c>
      <c r="K27" s="13">
        <f>SUM(K25:K26)</f>
        <v>700000</v>
      </c>
      <c r="L27" s="13">
        <f>SUM(J27:K27)</f>
        <v>850000</v>
      </c>
      <c r="M27" s="13">
        <f>SUM(M25:M26)</f>
        <v>0</v>
      </c>
      <c r="N27" s="13">
        <f t="shared" si="0"/>
        <v>6650000</v>
      </c>
    </row>
    <row r="28" spans="1:14" x14ac:dyDescent="0.15">
      <c r="A28" s="10" t="s">
        <v>82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15">
      <c r="A29" s="10" t="s">
        <v>83</v>
      </c>
      <c r="B29" s="11">
        <f>I29</f>
        <v>0</v>
      </c>
      <c r="C29" s="11">
        <f t="shared" si="1"/>
        <v>0</v>
      </c>
      <c r="D29" s="11">
        <f>M29</f>
        <v>0</v>
      </c>
      <c r="E29" s="11">
        <f>N29</f>
        <v>0</v>
      </c>
      <c r="F29" s="11">
        <f>H31年度予算!G17</f>
        <v>0</v>
      </c>
      <c r="G29" s="11">
        <f>H31年度予算!I17</f>
        <v>0</v>
      </c>
      <c r="H29" s="11">
        <f>H31年度予算!K17</f>
        <v>0</v>
      </c>
      <c r="I29" s="11">
        <f>SUM(F29:H29)</f>
        <v>0</v>
      </c>
      <c r="J29" s="11">
        <f>H31年度予算!M17</f>
        <v>0</v>
      </c>
      <c r="K29" s="11">
        <f>H31年度予算!O17</f>
        <v>0</v>
      </c>
      <c r="L29" s="11">
        <f>SUM(J29:K29)</f>
        <v>0</v>
      </c>
      <c r="M29" s="11">
        <f>H31年度予算!E17</f>
        <v>0</v>
      </c>
      <c r="N29" s="11">
        <f t="shared" si="0"/>
        <v>0</v>
      </c>
    </row>
    <row r="30" spans="1:14" x14ac:dyDescent="0.15">
      <c r="A30" s="10" t="s">
        <v>137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15">
      <c r="A31" s="10" t="s">
        <v>84</v>
      </c>
      <c r="B31" s="11">
        <f>I31</f>
        <v>0</v>
      </c>
      <c r="C31" s="11">
        <f t="shared" si="1"/>
        <v>0</v>
      </c>
      <c r="D31" s="11">
        <f t="shared" si="1"/>
        <v>50</v>
      </c>
      <c r="E31" s="11">
        <f t="shared" si="1"/>
        <v>50</v>
      </c>
      <c r="F31" s="11">
        <f>H31年度予算!G18</f>
        <v>0</v>
      </c>
      <c r="G31" s="11">
        <f>H31年度予算!I18</f>
        <v>0</v>
      </c>
      <c r="H31" s="11">
        <f>H31年度予算!K18</f>
        <v>0</v>
      </c>
      <c r="I31" s="11">
        <f>SUM(F31:H31)</f>
        <v>0</v>
      </c>
      <c r="J31" s="11">
        <f>H31年度予算!M18</f>
        <v>0</v>
      </c>
      <c r="K31" s="11">
        <f>H31年度予算!O18</f>
        <v>0</v>
      </c>
      <c r="L31" s="11">
        <f>SUM(J31:K31)</f>
        <v>0</v>
      </c>
      <c r="M31" s="11">
        <f>H31年度予算!E18</f>
        <v>50</v>
      </c>
      <c r="N31" s="11">
        <f t="shared" si="0"/>
        <v>50</v>
      </c>
    </row>
    <row r="32" spans="1:14" x14ac:dyDescent="0.15">
      <c r="A32" s="10" t="s">
        <v>139</v>
      </c>
      <c r="B32" s="11">
        <f>I32</f>
        <v>0</v>
      </c>
      <c r="C32" s="11">
        <f t="shared" si="1"/>
        <v>0</v>
      </c>
      <c r="D32" s="11">
        <f t="shared" si="1"/>
        <v>50000</v>
      </c>
      <c r="E32" s="11">
        <f t="shared" si="1"/>
        <v>50000</v>
      </c>
      <c r="F32" s="11">
        <f>H31年度予算!G19</f>
        <v>0</v>
      </c>
      <c r="G32" s="11">
        <f>H31年度予算!I19</f>
        <v>0</v>
      </c>
      <c r="H32" s="11">
        <f>H31年度予算!K19</f>
        <v>0</v>
      </c>
      <c r="I32" s="11">
        <f>SUM(F32:H32)</f>
        <v>0</v>
      </c>
      <c r="J32" s="11">
        <f>H31年度予算!M19</f>
        <v>0</v>
      </c>
      <c r="K32" s="11">
        <f>H31年度予算!O19</f>
        <v>0</v>
      </c>
      <c r="L32" s="11">
        <f>SUM(J32:K32)</f>
        <v>0</v>
      </c>
      <c r="M32" s="11">
        <f>H31年度予算!E19</f>
        <v>50000</v>
      </c>
      <c r="N32" s="11">
        <f>SUM(I32,L32,M32)</f>
        <v>50000</v>
      </c>
    </row>
    <row r="33" spans="1:14" x14ac:dyDescent="0.15">
      <c r="A33" s="10" t="s">
        <v>138</v>
      </c>
      <c r="B33" s="13">
        <f>I33</f>
        <v>0</v>
      </c>
      <c r="C33" s="13">
        <f t="shared" si="1"/>
        <v>0</v>
      </c>
      <c r="D33" s="13">
        <f t="shared" si="1"/>
        <v>50050</v>
      </c>
      <c r="E33" s="13">
        <f t="shared" si="1"/>
        <v>50050</v>
      </c>
      <c r="F33" s="13">
        <f>SUM(F31:F32)</f>
        <v>0</v>
      </c>
      <c r="G33" s="13">
        <f>SUM(G31:G32)</f>
        <v>0</v>
      </c>
      <c r="H33" s="13">
        <f>SUM(H31:H32)</f>
        <v>0</v>
      </c>
      <c r="I33" s="13">
        <f>SUM(F33:H33)</f>
        <v>0</v>
      </c>
      <c r="J33" s="13">
        <f>SUM(J31:J32)</f>
        <v>0</v>
      </c>
      <c r="K33" s="13">
        <f>SUM(K31:K32)</f>
        <v>0</v>
      </c>
      <c r="L33" s="13">
        <f>SUM(J33:K33)</f>
        <v>0</v>
      </c>
      <c r="M33" s="13">
        <f>SUM(M31:M32)</f>
        <v>50050</v>
      </c>
      <c r="N33" s="13">
        <f>SUM(I33,L33,M33)</f>
        <v>50050</v>
      </c>
    </row>
    <row r="34" spans="1:14" x14ac:dyDescent="0.15">
      <c r="A34" s="10" t="s">
        <v>85</v>
      </c>
      <c r="B34" s="13">
        <f>I34</f>
        <v>7690000</v>
      </c>
      <c r="C34" s="13">
        <f t="shared" si="1"/>
        <v>850000</v>
      </c>
      <c r="D34" s="13">
        <f t="shared" si="1"/>
        <v>11101050</v>
      </c>
      <c r="E34" s="13">
        <f t="shared" si="1"/>
        <v>19641050</v>
      </c>
      <c r="F34" s="13">
        <f>SUM(F13,F15,F19,F23,F27,F29,F33)</f>
        <v>2490000</v>
      </c>
      <c r="G34" s="13">
        <f>SUM(G13,G15,G19,G23,G27,G29,G33)</f>
        <v>4700000</v>
      </c>
      <c r="H34" s="13">
        <f>SUM(H13,H15,H19,H23,H27,H29,H33)</f>
        <v>500000</v>
      </c>
      <c r="I34" s="13">
        <f>SUM(F34:H34)</f>
        <v>7690000</v>
      </c>
      <c r="J34" s="13">
        <f>SUM(J13,J15,J19,J23,J27,J29,J33)</f>
        <v>150000</v>
      </c>
      <c r="K34" s="13">
        <f>SUM(K13,K15,K19,K23,K27,K29,K33)</f>
        <v>700000</v>
      </c>
      <c r="L34" s="13">
        <f>SUM(J34:K34)</f>
        <v>850000</v>
      </c>
      <c r="M34" s="13">
        <f>SUM(M13,M15,M19,M23,M27,M29,M33)</f>
        <v>11101050</v>
      </c>
      <c r="N34" s="13">
        <f t="shared" si="0"/>
        <v>19641050</v>
      </c>
    </row>
    <row r="35" spans="1:14" x14ac:dyDescent="0.15">
      <c r="A35" s="10" t="s">
        <v>86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15">
      <c r="A36" s="10" t="s">
        <v>87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15">
      <c r="A37" s="10" t="s">
        <v>88</v>
      </c>
      <c r="B37" s="11">
        <f t="shared" ref="B37:B55" si="2">I37</f>
        <v>37200</v>
      </c>
      <c r="C37" s="11">
        <f t="shared" ref="C37:E55" si="3">L37</f>
        <v>17360</v>
      </c>
      <c r="D37" s="11">
        <f t="shared" si="3"/>
        <v>0</v>
      </c>
      <c r="E37" s="11">
        <f t="shared" si="3"/>
        <v>54560</v>
      </c>
      <c r="F37" s="11">
        <f>H31年度予算!S22</f>
        <v>14880</v>
      </c>
      <c r="G37" s="11">
        <f>H31年度予算!T22</f>
        <v>16120</v>
      </c>
      <c r="H37" s="11">
        <f>H31年度予算!U22</f>
        <v>6200</v>
      </c>
      <c r="I37" s="11">
        <f>SUM(F37:H37)</f>
        <v>37200</v>
      </c>
      <c r="J37" s="11">
        <f>H31年度予算!V22</f>
        <v>11160</v>
      </c>
      <c r="K37" s="11">
        <f>H31年度予算!W22</f>
        <v>6200</v>
      </c>
      <c r="L37" s="11">
        <f>SUM(J37:K37)</f>
        <v>17360</v>
      </c>
      <c r="M37" s="11">
        <v>0</v>
      </c>
      <c r="N37" s="11">
        <f t="shared" ref="N37:N77" si="4">SUM(I37,L37,M37)</f>
        <v>54560</v>
      </c>
    </row>
    <row r="38" spans="1:14" x14ac:dyDescent="0.15">
      <c r="A38" s="10" t="s">
        <v>89</v>
      </c>
      <c r="B38" s="11">
        <f t="shared" si="2"/>
        <v>280000</v>
      </c>
      <c r="C38" s="11">
        <f t="shared" si="3"/>
        <v>814000</v>
      </c>
      <c r="D38" s="11">
        <f t="shared" si="3"/>
        <v>0</v>
      </c>
      <c r="E38" s="11">
        <f t="shared" si="3"/>
        <v>1094000</v>
      </c>
      <c r="F38" s="11">
        <f>H31年度予算!S25+H31年度予算!G81</f>
        <v>112000</v>
      </c>
      <c r="G38" s="11">
        <f>H31年度予算!T25+H31年度予算!I81</f>
        <v>63000</v>
      </c>
      <c r="H38" s="11">
        <f>H31年度予算!U25+H31年度予算!K81</f>
        <v>105000</v>
      </c>
      <c r="I38" s="11">
        <f t="shared" ref="I38:I54" si="5">SUM(F38:H38)</f>
        <v>280000</v>
      </c>
      <c r="J38" s="11">
        <f>H31年度予算!V25+H31年度予算!M81</f>
        <v>9000</v>
      </c>
      <c r="K38" s="11">
        <f>H31年度予算!W25+H31年度予算!O81</f>
        <v>805000</v>
      </c>
      <c r="L38" s="11">
        <f t="shared" ref="L38:L54" si="6">SUM(J38:K38)</f>
        <v>814000</v>
      </c>
      <c r="M38" s="11">
        <v>0</v>
      </c>
      <c r="N38" s="11">
        <f t="shared" si="4"/>
        <v>1094000</v>
      </c>
    </row>
    <row r="39" spans="1:14" x14ac:dyDescent="0.15">
      <c r="A39" s="10" t="s">
        <v>90</v>
      </c>
      <c r="B39" s="11">
        <f t="shared" si="2"/>
        <v>5420000</v>
      </c>
      <c r="C39" s="11">
        <f t="shared" si="3"/>
        <v>1536000</v>
      </c>
      <c r="D39" s="11">
        <f t="shared" si="3"/>
        <v>0</v>
      </c>
      <c r="E39" s="11">
        <f t="shared" si="3"/>
        <v>6956000</v>
      </c>
      <c r="F39" s="11">
        <f>H31年度予算!S34+H31年度予算!G83</f>
        <v>988000</v>
      </c>
      <c r="G39" s="11">
        <f>H31年度予算!T34+H31年度予算!I83</f>
        <v>2812000</v>
      </c>
      <c r="H39" s="11">
        <f>H31年度予算!U34+H31年度予算!K83</f>
        <v>1620000</v>
      </c>
      <c r="I39" s="11">
        <f t="shared" si="5"/>
        <v>5420000</v>
      </c>
      <c r="J39" s="11">
        <f>H31年度予算!V34+H31年度予算!M83</f>
        <v>216000</v>
      </c>
      <c r="K39" s="11">
        <f>H31年度予算!W34+H31年度予算!O83</f>
        <v>1320000</v>
      </c>
      <c r="L39" s="11">
        <f t="shared" si="6"/>
        <v>1536000</v>
      </c>
      <c r="M39" s="11">
        <v>0</v>
      </c>
      <c r="N39" s="11">
        <f t="shared" si="4"/>
        <v>6956000</v>
      </c>
    </row>
    <row r="40" spans="1:14" x14ac:dyDescent="0.15">
      <c r="A40" s="10" t="s">
        <v>91</v>
      </c>
      <c r="B40" s="11">
        <f t="shared" si="2"/>
        <v>460000</v>
      </c>
      <c r="C40" s="11">
        <f t="shared" si="3"/>
        <v>268000</v>
      </c>
      <c r="D40" s="11">
        <f t="shared" si="3"/>
        <v>0</v>
      </c>
      <c r="E40" s="11">
        <f t="shared" si="3"/>
        <v>728000</v>
      </c>
      <c r="F40" s="11">
        <f>H31年度予算!S37+H31年度予算!G85</f>
        <v>164000</v>
      </c>
      <c r="G40" s="11">
        <f>H31年度予算!T37+H31年度予算!I85</f>
        <v>206000</v>
      </c>
      <c r="H40" s="11">
        <f>H31年度予算!U37+H31年度予算!K85</f>
        <v>90000</v>
      </c>
      <c r="I40" s="11">
        <f t="shared" si="5"/>
        <v>460000</v>
      </c>
      <c r="J40" s="11">
        <f>H31年度予算!V37+H31年度予算!M85</f>
        <v>158000</v>
      </c>
      <c r="K40" s="11">
        <f>H31年度予算!W37+H31年度予算!O85</f>
        <v>110000</v>
      </c>
      <c r="L40" s="11">
        <f t="shared" si="6"/>
        <v>268000</v>
      </c>
      <c r="M40" s="11">
        <v>0</v>
      </c>
      <c r="N40" s="11">
        <f t="shared" si="4"/>
        <v>728000</v>
      </c>
    </row>
    <row r="41" spans="1:14" x14ac:dyDescent="0.15">
      <c r="A41" s="10" t="s">
        <v>92</v>
      </c>
      <c r="B41" s="11">
        <f t="shared" si="2"/>
        <v>2008000</v>
      </c>
      <c r="C41" s="11">
        <f t="shared" si="3"/>
        <v>1180400</v>
      </c>
      <c r="D41" s="11">
        <f t="shared" si="3"/>
        <v>0</v>
      </c>
      <c r="E41" s="11">
        <f t="shared" si="3"/>
        <v>3188400</v>
      </c>
      <c r="F41" s="11">
        <f>H31年度予算!S43+H31年度予算!G87</f>
        <v>643200</v>
      </c>
      <c r="G41" s="11">
        <f>H31年度予算!T43+H31年度予算!I87</f>
        <v>846800</v>
      </c>
      <c r="H41" s="11">
        <f>H31年度予算!U43+H31年度予算!K87</f>
        <v>518000</v>
      </c>
      <c r="I41" s="11">
        <f t="shared" si="5"/>
        <v>2008000</v>
      </c>
      <c r="J41" s="11">
        <f>H31年度予算!V43+H31年度予算!M87</f>
        <v>82400</v>
      </c>
      <c r="K41" s="11">
        <f>H31年度予算!W43+H31年度予算!O87</f>
        <v>1098000</v>
      </c>
      <c r="L41" s="11">
        <f t="shared" si="6"/>
        <v>1180400</v>
      </c>
      <c r="M41" s="11">
        <v>0</v>
      </c>
      <c r="N41" s="11">
        <f t="shared" si="4"/>
        <v>3188400</v>
      </c>
    </row>
    <row r="42" spans="1:14" x14ac:dyDescent="0.15">
      <c r="A42" s="10" t="s">
        <v>134</v>
      </c>
      <c r="B42" s="11">
        <f t="shared" si="2"/>
        <v>180000</v>
      </c>
      <c r="C42" s="11">
        <f t="shared" si="3"/>
        <v>84000</v>
      </c>
      <c r="D42" s="11">
        <f t="shared" si="3"/>
        <v>0</v>
      </c>
      <c r="E42" s="11">
        <f t="shared" si="3"/>
        <v>264000</v>
      </c>
      <c r="F42" s="11">
        <f>H31年度予算!S46</f>
        <v>72000</v>
      </c>
      <c r="G42" s="11">
        <f>H31年度予算!T46</f>
        <v>78000</v>
      </c>
      <c r="H42" s="11">
        <f>H31年度予算!U46</f>
        <v>30000</v>
      </c>
      <c r="I42" s="11">
        <f t="shared" si="5"/>
        <v>180000</v>
      </c>
      <c r="J42" s="11">
        <f>H31年度予算!V46</f>
        <v>54000</v>
      </c>
      <c r="K42" s="11">
        <f>H31年度予算!W46</f>
        <v>30000</v>
      </c>
      <c r="L42" s="11">
        <f t="shared" si="6"/>
        <v>84000</v>
      </c>
      <c r="M42" s="11">
        <v>0</v>
      </c>
      <c r="N42" s="11">
        <f t="shared" si="4"/>
        <v>264000</v>
      </c>
    </row>
    <row r="43" spans="1:14" x14ac:dyDescent="0.15">
      <c r="A43" s="10" t="s">
        <v>93</v>
      </c>
      <c r="B43" s="11">
        <f t="shared" si="2"/>
        <v>1410000</v>
      </c>
      <c r="C43" s="11">
        <f t="shared" si="3"/>
        <v>1300000</v>
      </c>
      <c r="D43" s="11">
        <f t="shared" si="3"/>
        <v>0</v>
      </c>
      <c r="E43" s="11">
        <f t="shared" si="3"/>
        <v>2710000</v>
      </c>
      <c r="F43" s="11">
        <f>H31年度予算!S49+H31年度予算!G89</f>
        <v>200000</v>
      </c>
      <c r="G43" s="11">
        <f>H31年度予算!T49+H31年度予算!I89</f>
        <v>1200000</v>
      </c>
      <c r="H43" s="11">
        <f>H31年度予算!U49+H31年度予算!K89</f>
        <v>10000</v>
      </c>
      <c r="I43" s="11">
        <f t="shared" si="5"/>
        <v>1410000</v>
      </c>
      <c r="J43" s="11">
        <f>H31年度予算!V49+H31年度予算!M89</f>
        <v>1000000</v>
      </c>
      <c r="K43" s="11">
        <f>H31年度予算!W49+H31年度予算!O89</f>
        <v>300000</v>
      </c>
      <c r="L43" s="11">
        <f t="shared" si="6"/>
        <v>1300000</v>
      </c>
      <c r="M43" s="11">
        <v>0</v>
      </c>
      <c r="N43" s="11">
        <f t="shared" si="4"/>
        <v>2710000</v>
      </c>
    </row>
    <row r="44" spans="1:14" x14ac:dyDescent="0.15">
      <c r="A44" s="10" t="s">
        <v>94</v>
      </c>
      <c r="B44" s="11">
        <f t="shared" si="2"/>
        <v>18000</v>
      </c>
      <c r="C44" s="11">
        <f t="shared" si="3"/>
        <v>8400</v>
      </c>
      <c r="D44" s="11">
        <f t="shared" si="3"/>
        <v>0</v>
      </c>
      <c r="E44" s="11">
        <f t="shared" si="3"/>
        <v>26400</v>
      </c>
      <c r="F44" s="11">
        <f>H31年度予算!S52</f>
        <v>7200</v>
      </c>
      <c r="G44" s="11">
        <f>H31年度予算!T52</f>
        <v>7800</v>
      </c>
      <c r="H44" s="11">
        <f>H31年度予算!U52</f>
        <v>3000</v>
      </c>
      <c r="I44" s="11">
        <f t="shared" si="5"/>
        <v>18000</v>
      </c>
      <c r="J44" s="11">
        <f>H31年度予算!V52</f>
        <v>5400</v>
      </c>
      <c r="K44" s="11">
        <f>H31年度予算!W52</f>
        <v>3000</v>
      </c>
      <c r="L44" s="11">
        <f t="shared" si="6"/>
        <v>8400</v>
      </c>
      <c r="M44" s="11">
        <v>0</v>
      </c>
      <c r="N44" s="11">
        <f t="shared" si="4"/>
        <v>26400</v>
      </c>
    </row>
    <row r="45" spans="1:14" x14ac:dyDescent="0.15">
      <c r="A45" s="10" t="s">
        <v>95</v>
      </c>
      <c r="B45" s="11">
        <f t="shared" si="2"/>
        <v>1150000</v>
      </c>
      <c r="C45" s="11">
        <f t="shared" si="3"/>
        <v>290000</v>
      </c>
      <c r="D45" s="11">
        <f t="shared" si="3"/>
        <v>0</v>
      </c>
      <c r="E45" s="11">
        <f t="shared" si="3"/>
        <v>1440000</v>
      </c>
      <c r="F45" s="11">
        <f>H31年度予算!S55+H31年度予算!G91</f>
        <v>170000</v>
      </c>
      <c r="G45" s="11">
        <f>H31年度予算!T55+H31年度予算!I91</f>
        <v>630000</v>
      </c>
      <c r="H45" s="11">
        <f>H31年度予算!U55+H31年度予算!K91</f>
        <v>350000</v>
      </c>
      <c r="I45" s="11">
        <f t="shared" si="5"/>
        <v>1150000</v>
      </c>
      <c r="J45" s="11">
        <f>H31年度予算!V55+H31年度予算!M91</f>
        <v>90000</v>
      </c>
      <c r="K45" s="11">
        <f>H31年度予算!W55+H31年度予算!O91</f>
        <v>200000</v>
      </c>
      <c r="L45" s="11">
        <f t="shared" si="6"/>
        <v>290000</v>
      </c>
      <c r="M45" s="11">
        <v>0</v>
      </c>
      <c r="N45" s="11">
        <f t="shared" si="4"/>
        <v>1440000</v>
      </c>
    </row>
    <row r="46" spans="1:14" x14ac:dyDescent="0.15">
      <c r="A46" s="10" t="s">
        <v>96</v>
      </c>
      <c r="B46" s="11">
        <f t="shared" si="2"/>
        <v>3000</v>
      </c>
      <c r="C46" s="11">
        <f t="shared" si="3"/>
        <v>1400</v>
      </c>
      <c r="D46" s="11">
        <f t="shared" si="3"/>
        <v>0</v>
      </c>
      <c r="E46" s="11">
        <f t="shared" si="3"/>
        <v>4400</v>
      </c>
      <c r="F46" s="11">
        <f>H31年度予算!S58</f>
        <v>1200</v>
      </c>
      <c r="G46" s="11">
        <f>H31年度予算!T58</f>
        <v>1300</v>
      </c>
      <c r="H46" s="11">
        <f>H31年度予算!U58</f>
        <v>500</v>
      </c>
      <c r="I46" s="11">
        <f t="shared" si="5"/>
        <v>3000</v>
      </c>
      <c r="J46" s="11">
        <f>H31年度予算!V58</f>
        <v>900</v>
      </c>
      <c r="K46" s="11">
        <f>H31年度予算!W58</f>
        <v>500</v>
      </c>
      <c r="L46" s="11">
        <f t="shared" si="6"/>
        <v>1400</v>
      </c>
      <c r="M46" s="11">
        <v>0</v>
      </c>
      <c r="N46" s="11">
        <f t="shared" si="4"/>
        <v>4400</v>
      </c>
    </row>
    <row r="47" spans="1:14" x14ac:dyDescent="0.15">
      <c r="A47" s="10" t="s">
        <v>97</v>
      </c>
      <c r="B47" s="11">
        <f t="shared" si="2"/>
        <v>750000</v>
      </c>
      <c r="C47" s="11">
        <f t="shared" si="3"/>
        <v>60000</v>
      </c>
      <c r="D47" s="11">
        <f t="shared" si="3"/>
        <v>0</v>
      </c>
      <c r="E47" s="11">
        <f t="shared" si="3"/>
        <v>810000</v>
      </c>
      <c r="F47" s="11">
        <f>H31年度予算!G93</f>
        <v>150000</v>
      </c>
      <c r="G47" s="11">
        <f>H31年度予算!I93</f>
        <v>550000</v>
      </c>
      <c r="H47" s="11">
        <f>H31年度予算!K93</f>
        <v>50000</v>
      </c>
      <c r="I47" s="11">
        <f t="shared" si="5"/>
        <v>750000</v>
      </c>
      <c r="J47" s="11">
        <f>H31年度予算!M93</f>
        <v>10000</v>
      </c>
      <c r="K47" s="11">
        <f>H31年度予算!O93</f>
        <v>50000</v>
      </c>
      <c r="L47" s="11">
        <f t="shared" si="6"/>
        <v>60000</v>
      </c>
      <c r="M47" s="11">
        <v>0</v>
      </c>
      <c r="N47" s="11">
        <f t="shared" si="4"/>
        <v>810000</v>
      </c>
    </row>
    <row r="48" spans="1:14" x14ac:dyDescent="0.15">
      <c r="A48" s="10" t="s">
        <v>98</v>
      </c>
      <c r="B48" s="11">
        <f t="shared" si="2"/>
        <v>114000</v>
      </c>
      <c r="C48" s="11">
        <f t="shared" si="3"/>
        <v>53200</v>
      </c>
      <c r="D48" s="11">
        <f t="shared" si="3"/>
        <v>0</v>
      </c>
      <c r="E48" s="11">
        <f t="shared" si="3"/>
        <v>167200</v>
      </c>
      <c r="F48" s="11">
        <f>H31年度予算!S61</f>
        <v>45600</v>
      </c>
      <c r="G48" s="11">
        <f>H31年度予算!T61</f>
        <v>49400</v>
      </c>
      <c r="H48" s="11">
        <f>H31年度予算!U61</f>
        <v>19000</v>
      </c>
      <c r="I48" s="11">
        <f t="shared" si="5"/>
        <v>114000</v>
      </c>
      <c r="J48" s="11">
        <f>H31年度予算!V61</f>
        <v>34200</v>
      </c>
      <c r="K48" s="11">
        <f>H31年度予算!W61</f>
        <v>19000</v>
      </c>
      <c r="L48" s="11">
        <f t="shared" si="6"/>
        <v>53200</v>
      </c>
      <c r="M48" s="11">
        <v>0</v>
      </c>
      <c r="N48" s="11">
        <f t="shared" si="4"/>
        <v>167200</v>
      </c>
    </row>
    <row r="49" spans="1:14" x14ac:dyDescent="0.15">
      <c r="A49" s="10" t="s">
        <v>99</v>
      </c>
      <c r="B49" s="11">
        <f t="shared" si="2"/>
        <v>40000</v>
      </c>
      <c r="C49" s="11">
        <f t="shared" si="3"/>
        <v>0</v>
      </c>
      <c r="D49" s="11">
        <f t="shared" si="3"/>
        <v>0</v>
      </c>
      <c r="E49" s="11">
        <f t="shared" si="3"/>
        <v>40000</v>
      </c>
      <c r="F49" s="11">
        <f>H31年度予算!S64+H31年度予算!G95</f>
        <v>0</v>
      </c>
      <c r="G49" s="11">
        <f>H31年度予算!T64+H31年度予算!I95</f>
        <v>40000</v>
      </c>
      <c r="H49" s="11">
        <f>H31年度予算!U64+H31年度予算!K95</f>
        <v>0</v>
      </c>
      <c r="I49" s="11">
        <f t="shared" si="5"/>
        <v>40000</v>
      </c>
      <c r="J49" s="11">
        <f>H31年度予算!V64+H31年度予算!M95</f>
        <v>0</v>
      </c>
      <c r="K49" s="11">
        <f>H31年度予算!W64+H31年度予算!O95</f>
        <v>0</v>
      </c>
      <c r="L49" s="11">
        <f t="shared" si="6"/>
        <v>0</v>
      </c>
      <c r="M49" s="11">
        <v>0</v>
      </c>
      <c r="N49" s="11">
        <f t="shared" si="4"/>
        <v>40000</v>
      </c>
    </row>
    <row r="50" spans="1:14" x14ac:dyDescent="0.15">
      <c r="A50" s="10" t="s">
        <v>100</v>
      </c>
      <c r="B50" s="11">
        <f t="shared" si="2"/>
        <v>1490000</v>
      </c>
      <c r="C50" s="11">
        <f t="shared" si="3"/>
        <v>504000</v>
      </c>
      <c r="D50" s="11">
        <f t="shared" si="3"/>
        <v>0</v>
      </c>
      <c r="E50" s="11">
        <f t="shared" si="3"/>
        <v>1994000</v>
      </c>
      <c r="F50" s="11">
        <f>H31年度予算!S76+H31年度予算!G97</f>
        <v>732000</v>
      </c>
      <c r="G50" s="11">
        <f>H31年度予算!T76+H31年度予算!I97</f>
        <v>568000</v>
      </c>
      <c r="H50" s="11">
        <f>H31年度予算!U76+H31年度予算!K97</f>
        <v>190000</v>
      </c>
      <c r="I50" s="11">
        <f t="shared" si="5"/>
        <v>1490000</v>
      </c>
      <c r="J50" s="11">
        <f>H31年度予算!V76+H31年度予算!M97</f>
        <v>324000</v>
      </c>
      <c r="K50" s="11">
        <f>H31年度予算!W76+H31年度予算!O97</f>
        <v>180000</v>
      </c>
      <c r="L50" s="11">
        <f t="shared" si="6"/>
        <v>504000</v>
      </c>
      <c r="M50" s="11">
        <v>0</v>
      </c>
      <c r="N50" s="11">
        <f t="shared" si="4"/>
        <v>1994000</v>
      </c>
    </row>
    <row r="51" spans="1:14" x14ac:dyDescent="0.15">
      <c r="A51" s="10" t="s">
        <v>101</v>
      </c>
      <c r="B51" s="11">
        <f t="shared" si="2"/>
        <v>480000</v>
      </c>
      <c r="C51" s="11">
        <f t="shared" si="3"/>
        <v>224000</v>
      </c>
      <c r="D51" s="11">
        <f t="shared" si="3"/>
        <v>0</v>
      </c>
      <c r="E51" s="11">
        <f t="shared" si="3"/>
        <v>704000</v>
      </c>
      <c r="F51" s="11">
        <f>H31年度予算!S70</f>
        <v>192000</v>
      </c>
      <c r="G51" s="11">
        <f>H31年度予算!T70</f>
        <v>208000</v>
      </c>
      <c r="H51" s="11">
        <f>H31年度予算!U70</f>
        <v>80000</v>
      </c>
      <c r="I51" s="11">
        <f t="shared" si="5"/>
        <v>480000</v>
      </c>
      <c r="J51" s="11">
        <f>H31年度予算!V70</f>
        <v>144000</v>
      </c>
      <c r="K51" s="11">
        <f>H31年度予算!W70</f>
        <v>80000</v>
      </c>
      <c r="L51" s="11">
        <f t="shared" si="6"/>
        <v>224000</v>
      </c>
      <c r="M51" s="11">
        <v>0</v>
      </c>
      <c r="N51" s="11">
        <f t="shared" si="4"/>
        <v>704000</v>
      </c>
    </row>
    <row r="52" spans="1:14" x14ac:dyDescent="0.15">
      <c r="A52" s="10" t="s">
        <v>102</v>
      </c>
      <c r="B52" s="11">
        <f t="shared" si="2"/>
        <v>250000</v>
      </c>
      <c r="C52" s="11">
        <f t="shared" si="3"/>
        <v>64000</v>
      </c>
      <c r="D52" s="11">
        <f t="shared" si="3"/>
        <v>0</v>
      </c>
      <c r="E52" s="11">
        <f t="shared" si="3"/>
        <v>314000</v>
      </c>
      <c r="F52" s="11">
        <f>H31年度予算!S31+H31年度予算!G99</f>
        <v>22000</v>
      </c>
      <c r="G52" s="11">
        <f>H31年度予算!T31+H31年度予算!I99</f>
        <v>213000</v>
      </c>
      <c r="H52" s="11">
        <f>H31年度予算!U31+H31年度予算!K99</f>
        <v>15000</v>
      </c>
      <c r="I52" s="11">
        <f t="shared" si="5"/>
        <v>250000</v>
      </c>
      <c r="J52" s="11">
        <f>H31年度予算!V31+H31年度予算!M99</f>
        <v>9000</v>
      </c>
      <c r="K52" s="11">
        <f>H31年度予算!W31+H31年度予算!O99</f>
        <v>55000</v>
      </c>
      <c r="L52" s="11">
        <f t="shared" si="6"/>
        <v>64000</v>
      </c>
      <c r="M52" s="11">
        <v>0</v>
      </c>
      <c r="N52" s="11">
        <f t="shared" si="4"/>
        <v>314000</v>
      </c>
    </row>
    <row r="53" spans="1:14" x14ac:dyDescent="0.15">
      <c r="A53" s="10" t="s">
        <v>103</v>
      </c>
      <c r="B53" s="11">
        <f t="shared" si="2"/>
        <v>0</v>
      </c>
      <c r="C53" s="11">
        <f t="shared" si="3"/>
        <v>0</v>
      </c>
      <c r="D53" s="11">
        <f t="shared" si="3"/>
        <v>0</v>
      </c>
      <c r="E53" s="11">
        <f t="shared" si="3"/>
        <v>0</v>
      </c>
      <c r="F53" s="11">
        <f>H31年度予算!S73</f>
        <v>0</v>
      </c>
      <c r="G53" s="11">
        <f>H31年度予算!T73</f>
        <v>0</v>
      </c>
      <c r="H53" s="11">
        <f>H31年度予算!U73</f>
        <v>0</v>
      </c>
      <c r="I53" s="11">
        <f t="shared" si="5"/>
        <v>0</v>
      </c>
      <c r="J53" s="11">
        <f>H31年度予算!V73</f>
        <v>0</v>
      </c>
      <c r="K53" s="11">
        <f>H31年度予算!W73</f>
        <v>0</v>
      </c>
      <c r="L53" s="11">
        <f t="shared" si="6"/>
        <v>0</v>
      </c>
      <c r="M53" s="11">
        <v>0</v>
      </c>
      <c r="N53" s="11">
        <f t="shared" si="4"/>
        <v>0</v>
      </c>
    </row>
    <row r="54" spans="1:14" x14ac:dyDescent="0.15">
      <c r="A54" s="10" t="s">
        <v>104</v>
      </c>
      <c r="B54" s="11">
        <f t="shared" si="2"/>
        <v>31000</v>
      </c>
      <c r="C54" s="11">
        <f t="shared" si="3"/>
        <v>12800</v>
      </c>
      <c r="D54" s="12">
        <f t="shared" si="3"/>
        <v>0</v>
      </c>
      <c r="E54" s="11">
        <f t="shared" si="3"/>
        <v>43800</v>
      </c>
      <c r="F54" s="12">
        <f>H31年度予算!S79+H31年度予算!G101</f>
        <v>2400</v>
      </c>
      <c r="G54" s="12">
        <f>H31年度予算!T79+H31年度予算!I101</f>
        <v>7600</v>
      </c>
      <c r="H54" s="12">
        <f>H31年度予算!U79+H31年度予算!K101</f>
        <v>21000</v>
      </c>
      <c r="I54" s="11">
        <f t="shared" si="5"/>
        <v>31000</v>
      </c>
      <c r="J54" s="12">
        <f>H31年度予算!V79+H31年度予算!M101</f>
        <v>1800</v>
      </c>
      <c r="K54" s="12">
        <f>H31年度予算!W79+H31年度予算!O101</f>
        <v>11000</v>
      </c>
      <c r="L54" s="11">
        <f t="shared" si="6"/>
        <v>12800</v>
      </c>
      <c r="M54" s="12">
        <v>0</v>
      </c>
      <c r="N54" s="11">
        <f t="shared" si="4"/>
        <v>43800</v>
      </c>
    </row>
    <row r="55" spans="1:14" x14ac:dyDescent="0.15">
      <c r="A55" s="10" t="s">
        <v>105</v>
      </c>
      <c r="B55" s="13">
        <f t="shared" si="2"/>
        <v>14121200</v>
      </c>
      <c r="C55" s="13">
        <f t="shared" si="3"/>
        <v>6417560</v>
      </c>
      <c r="D55" s="13">
        <f t="shared" si="3"/>
        <v>0</v>
      </c>
      <c r="E55" s="13">
        <f t="shared" si="3"/>
        <v>20538760</v>
      </c>
      <c r="F55" s="13">
        <f>SUM(F37:F54)</f>
        <v>3516480</v>
      </c>
      <c r="G55" s="13">
        <f>SUM(G37:G54)</f>
        <v>7497020</v>
      </c>
      <c r="H55" s="13">
        <f>SUM(H37:H54)</f>
        <v>3107700</v>
      </c>
      <c r="I55" s="13">
        <f>SUM(F55:H55)</f>
        <v>14121200</v>
      </c>
      <c r="J55" s="13">
        <f>SUM(J37:J54)</f>
        <v>2149860</v>
      </c>
      <c r="K55" s="13">
        <f>SUM(K37:K54)</f>
        <v>4267700</v>
      </c>
      <c r="L55" s="13">
        <f>SUM(J55:K55)</f>
        <v>6417560</v>
      </c>
      <c r="M55" s="13">
        <f>SUM(M37:M54)</f>
        <v>0</v>
      </c>
      <c r="N55" s="13">
        <f t="shared" si="4"/>
        <v>20538760</v>
      </c>
    </row>
    <row r="56" spans="1:14" x14ac:dyDescent="0.15">
      <c r="A56" s="10" t="s">
        <v>106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15">
      <c r="A57" s="10" t="s">
        <v>88</v>
      </c>
      <c r="B57" s="11">
        <f t="shared" ref="B57:B77" si="7">I57</f>
        <v>0</v>
      </c>
      <c r="C57" s="11">
        <f t="shared" ref="C57:E77" si="8">L57</f>
        <v>0</v>
      </c>
      <c r="D57" s="11">
        <f t="shared" si="8"/>
        <v>7440</v>
      </c>
      <c r="E57" s="11">
        <f t="shared" si="8"/>
        <v>7440</v>
      </c>
      <c r="F57" s="11">
        <v>0</v>
      </c>
      <c r="G57" s="11">
        <v>0</v>
      </c>
      <c r="H57" s="11">
        <v>0</v>
      </c>
      <c r="I57" s="11">
        <f>SUM(F57:H57)</f>
        <v>0</v>
      </c>
      <c r="J57" s="11">
        <v>0</v>
      </c>
      <c r="K57" s="11">
        <v>0</v>
      </c>
      <c r="L57" s="11">
        <f>SUM(J57:K57)</f>
        <v>0</v>
      </c>
      <c r="M57" s="11">
        <f>SUM(H31年度予算!X21:X22)</f>
        <v>7440</v>
      </c>
      <c r="N57" s="11">
        <f t="shared" si="4"/>
        <v>7440</v>
      </c>
    </row>
    <row r="58" spans="1:14" x14ac:dyDescent="0.15">
      <c r="A58" s="10" t="s">
        <v>89</v>
      </c>
      <c r="B58" s="11">
        <f t="shared" si="7"/>
        <v>0</v>
      </c>
      <c r="C58" s="11">
        <f t="shared" si="8"/>
        <v>0</v>
      </c>
      <c r="D58" s="11">
        <f t="shared" si="8"/>
        <v>11000</v>
      </c>
      <c r="E58" s="11">
        <f t="shared" si="8"/>
        <v>11000</v>
      </c>
      <c r="F58" s="11">
        <v>0</v>
      </c>
      <c r="G58" s="11">
        <v>0</v>
      </c>
      <c r="H58" s="11">
        <v>0</v>
      </c>
      <c r="I58" s="11">
        <f t="shared" ref="I58:I74" si="9">SUM(F58:H58)</f>
        <v>0</v>
      </c>
      <c r="J58" s="11">
        <v>0</v>
      </c>
      <c r="K58" s="11">
        <v>0</v>
      </c>
      <c r="L58" s="11">
        <f t="shared" ref="L58:L74" si="10">SUM(J58:K58)</f>
        <v>0</v>
      </c>
      <c r="M58" s="11">
        <f>SUM(H31年度予算!X24:X25)</f>
        <v>11000</v>
      </c>
      <c r="N58" s="11">
        <f t="shared" si="4"/>
        <v>11000</v>
      </c>
    </row>
    <row r="59" spans="1:14" x14ac:dyDescent="0.15">
      <c r="A59" s="10" t="s">
        <v>107</v>
      </c>
      <c r="B59" s="11">
        <f t="shared" si="7"/>
        <v>0</v>
      </c>
      <c r="C59" s="11">
        <f t="shared" si="8"/>
        <v>0</v>
      </c>
      <c r="D59" s="11">
        <f t="shared" si="8"/>
        <v>1300000</v>
      </c>
      <c r="E59" s="11">
        <f t="shared" si="8"/>
        <v>1300000</v>
      </c>
      <c r="F59" s="11">
        <v>0</v>
      </c>
      <c r="G59" s="11">
        <v>0</v>
      </c>
      <c r="H59" s="11">
        <v>0</v>
      </c>
      <c r="I59" s="11">
        <f t="shared" si="9"/>
        <v>0</v>
      </c>
      <c r="J59" s="11">
        <v>0</v>
      </c>
      <c r="K59" s="11">
        <v>0</v>
      </c>
      <c r="L59" s="11">
        <f t="shared" si="10"/>
        <v>0</v>
      </c>
      <c r="M59" s="11">
        <f>SUM(H31年度予算!X27:X28)</f>
        <v>1300000</v>
      </c>
      <c r="N59" s="11">
        <f t="shared" si="4"/>
        <v>1300000</v>
      </c>
    </row>
    <row r="60" spans="1:14" x14ac:dyDescent="0.15">
      <c r="A60" s="10" t="s">
        <v>90</v>
      </c>
      <c r="B60" s="11">
        <f t="shared" si="7"/>
        <v>0</v>
      </c>
      <c r="C60" s="11">
        <f t="shared" si="8"/>
        <v>0</v>
      </c>
      <c r="D60" s="11">
        <f t="shared" si="8"/>
        <v>644000</v>
      </c>
      <c r="E60" s="11">
        <f t="shared" si="8"/>
        <v>644000</v>
      </c>
      <c r="F60" s="11">
        <v>0</v>
      </c>
      <c r="G60" s="11">
        <v>0</v>
      </c>
      <c r="H60" s="11">
        <v>0</v>
      </c>
      <c r="I60" s="11">
        <f t="shared" si="9"/>
        <v>0</v>
      </c>
      <c r="J60" s="11">
        <v>0</v>
      </c>
      <c r="K60" s="11">
        <v>0</v>
      </c>
      <c r="L60" s="11">
        <f t="shared" si="10"/>
        <v>0</v>
      </c>
      <c r="M60" s="11">
        <f>SUM(H31年度予算!X33:X34)</f>
        <v>644000</v>
      </c>
      <c r="N60" s="11">
        <f t="shared" si="4"/>
        <v>644000</v>
      </c>
    </row>
    <row r="61" spans="1:14" x14ac:dyDescent="0.15">
      <c r="A61" s="10" t="s">
        <v>91</v>
      </c>
      <c r="B61" s="11">
        <f t="shared" si="7"/>
        <v>0</v>
      </c>
      <c r="C61" s="11">
        <f t="shared" si="8"/>
        <v>0</v>
      </c>
      <c r="D61" s="11">
        <f t="shared" si="8"/>
        <v>122000</v>
      </c>
      <c r="E61" s="11">
        <f t="shared" si="8"/>
        <v>122000</v>
      </c>
      <c r="F61" s="11">
        <v>0</v>
      </c>
      <c r="G61" s="11">
        <v>0</v>
      </c>
      <c r="H61" s="11">
        <v>0</v>
      </c>
      <c r="I61" s="11">
        <f t="shared" si="9"/>
        <v>0</v>
      </c>
      <c r="J61" s="11">
        <v>0</v>
      </c>
      <c r="K61" s="11">
        <v>0</v>
      </c>
      <c r="L61" s="11">
        <f t="shared" si="10"/>
        <v>0</v>
      </c>
      <c r="M61" s="11">
        <f>SUM(H31年度予算!X36:X37)</f>
        <v>122000</v>
      </c>
      <c r="N61" s="11">
        <f t="shared" si="4"/>
        <v>122000</v>
      </c>
    </row>
    <row r="62" spans="1:14" x14ac:dyDescent="0.15">
      <c r="A62" s="10" t="s">
        <v>92</v>
      </c>
      <c r="B62" s="11">
        <f t="shared" si="7"/>
        <v>0</v>
      </c>
      <c r="C62" s="11">
        <f t="shared" si="8"/>
        <v>0</v>
      </c>
      <c r="D62" s="11">
        <f t="shared" si="8"/>
        <v>21600</v>
      </c>
      <c r="E62" s="11">
        <f t="shared" si="8"/>
        <v>21600</v>
      </c>
      <c r="F62" s="11">
        <v>0</v>
      </c>
      <c r="G62" s="11">
        <v>0</v>
      </c>
      <c r="H62" s="11">
        <v>0</v>
      </c>
      <c r="I62" s="11">
        <f t="shared" si="9"/>
        <v>0</v>
      </c>
      <c r="J62" s="11">
        <v>0</v>
      </c>
      <c r="K62" s="11">
        <v>0</v>
      </c>
      <c r="L62" s="11">
        <f t="shared" si="10"/>
        <v>0</v>
      </c>
      <c r="M62" s="11">
        <f>SUM(H31年度予算!X42:X43)</f>
        <v>21600</v>
      </c>
      <c r="N62" s="11">
        <f t="shared" si="4"/>
        <v>21600</v>
      </c>
    </row>
    <row r="63" spans="1:14" x14ac:dyDescent="0.15">
      <c r="A63" s="10" t="s">
        <v>134</v>
      </c>
      <c r="B63" s="11">
        <f t="shared" si="7"/>
        <v>0</v>
      </c>
      <c r="C63" s="11">
        <f t="shared" si="8"/>
        <v>0</v>
      </c>
      <c r="D63" s="11">
        <f t="shared" si="8"/>
        <v>36000</v>
      </c>
      <c r="E63" s="11">
        <f t="shared" si="8"/>
        <v>36000</v>
      </c>
      <c r="F63" s="11">
        <v>0</v>
      </c>
      <c r="G63" s="11">
        <v>0</v>
      </c>
      <c r="H63" s="11">
        <v>0</v>
      </c>
      <c r="I63" s="11">
        <f t="shared" si="9"/>
        <v>0</v>
      </c>
      <c r="J63" s="11">
        <v>0</v>
      </c>
      <c r="K63" s="11">
        <v>0</v>
      </c>
      <c r="L63" s="11">
        <f t="shared" si="10"/>
        <v>0</v>
      </c>
      <c r="M63" s="11">
        <f>SUM(H31年度予算!X45:X46)</f>
        <v>36000</v>
      </c>
      <c r="N63" s="11">
        <f t="shared" si="4"/>
        <v>36000</v>
      </c>
    </row>
    <row r="64" spans="1:14" x14ac:dyDescent="0.15">
      <c r="A64" s="10" t="s">
        <v>135</v>
      </c>
      <c r="B64" s="11">
        <f t="shared" si="7"/>
        <v>0</v>
      </c>
      <c r="C64" s="11">
        <f t="shared" si="8"/>
        <v>0</v>
      </c>
      <c r="D64" s="11">
        <f t="shared" si="8"/>
        <v>10000</v>
      </c>
      <c r="E64" s="11">
        <f t="shared" si="8"/>
        <v>10000</v>
      </c>
      <c r="F64" s="11">
        <v>0</v>
      </c>
      <c r="G64" s="11">
        <v>0</v>
      </c>
      <c r="H64" s="11">
        <v>0</v>
      </c>
      <c r="I64" s="11">
        <f t="shared" si="9"/>
        <v>0</v>
      </c>
      <c r="J64" s="11">
        <v>0</v>
      </c>
      <c r="K64" s="11">
        <v>0</v>
      </c>
      <c r="L64" s="11">
        <f t="shared" si="10"/>
        <v>0</v>
      </c>
      <c r="M64" s="11">
        <f>SUM(H31年度予算!X48:X49)</f>
        <v>10000</v>
      </c>
      <c r="N64" s="11">
        <f t="shared" si="4"/>
        <v>10000</v>
      </c>
    </row>
    <row r="65" spans="1:14" x14ac:dyDescent="0.15">
      <c r="A65" s="10" t="s">
        <v>94</v>
      </c>
      <c r="B65" s="11">
        <f t="shared" si="7"/>
        <v>0</v>
      </c>
      <c r="C65" s="11">
        <f t="shared" si="8"/>
        <v>0</v>
      </c>
      <c r="D65" s="11">
        <f t="shared" si="8"/>
        <v>3600</v>
      </c>
      <c r="E65" s="11">
        <f t="shared" si="8"/>
        <v>3600</v>
      </c>
      <c r="F65" s="11">
        <v>0</v>
      </c>
      <c r="G65" s="11">
        <v>0</v>
      </c>
      <c r="H65" s="11">
        <v>0</v>
      </c>
      <c r="I65" s="11">
        <f t="shared" si="9"/>
        <v>0</v>
      </c>
      <c r="J65" s="11">
        <v>0</v>
      </c>
      <c r="K65" s="11">
        <v>0</v>
      </c>
      <c r="L65" s="11">
        <f t="shared" si="10"/>
        <v>0</v>
      </c>
      <c r="M65" s="11">
        <f>SUM(H31年度予算!X51:X52)</f>
        <v>3600</v>
      </c>
      <c r="N65" s="11">
        <f t="shared" si="4"/>
        <v>3600</v>
      </c>
    </row>
    <row r="66" spans="1:14" x14ac:dyDescent="0.15">
      <c r="A66" s="10" t="s">
        <v>95</v>
      </c>
      <c r="B66" s="11">
        <f t="shared" si="7"/>
        <v>0</v>
      </c>
      <c r="C66" s="11">
        <f t="shared" si="8"/>
        <v>0</v>
      </c>
      <c r="D66" s="11">
        <f t="shared" si="8"/>
        <v>65000</v>
      </c>
      <c r="E66" s="11">
        <f t="shared" si="8"/>
        <v>65000</v>
      </c>
      <c r="F66" s="11">
        <v>0</v>
      </c>
      <c r="G66" s="11">
        <v>0</v>
      </c>
      <c r="H66" s="11">
        <v>0</v>
      </c>
      <c r="I66" s="11">
        <f t="shared" si="9"/>
        <v>0</v>
      </c>
      <c r="J66" s="11">
        <v>0</v>
      </c>
      <c r="K66" s="11">
        <v>0</v>
      </c>
      <c r="L66" s="11">
        <f t="shared" si="10"/>
        <v>0</v>
      </c>
      <c r="M66" s="11">
        <f>SUM(H31年度予算!X54:X55)</f>
        <v>65000</v>
      </c>
      <c r="N66" s="11">
        <f t="shared" si="4"/>
        <v>65000</v>
      </c>
    </row>
    <row r="67" spans="1:14" x14ac:dyDescent="0.15">
      <c r="A67" s="10" t="s">
        <v>96</v>
      </c>
      <c r="B67" s="11">
        <f t="shared" si="7"/>
        <v>0</v>
      </c>
      <c r="C67" s="11">
        <f t="shared" si="8"/>
        <v>0</v>
      </c>
      <c r="D67" s="11">
        <f t="shared" si="8"/>
        <v>600</v>
      </c>
      <c r="E67" s="11">
        <f t="shared" si="8"/>
        <v>600</v>
      </c>
      <c r="F67" s="11">
        <v>0</v>
      </c>
      <c r="G67" s="11">
        <v>0</v>
      </c>
      <c r="H67" s="11">
        <v>0</v>
      </c>
      <c r="I67" s="11">
        <f t="shared" si="9"/>
        <v>0</v>
      </c>
      <c r="J67" s="11">
        <v>0</v>
      </c>
      <c r="K67" s="11">
        <v>0</v>
      </c>
      <c r="L67" s="11">
        <f t="shared" si="10"/>
        <v>0</v>
      </c>
      <c r="M67" s="11">
        <f>SUM(H31年度予算!X57:X58)</f>
        <v>600</v>
      </c>
      <c r="N67" s="11">
        <f t="shared" si="4"/>
        <v>600</v>
      </c>
    </row>
    <row r="68" spans="1:14" x14ac:dyDescent="0.15">
      <c r="A68" s="10" t="s">
        <v>98</v>
      </c>
      <c r="B68" s="11">
        <f t="shared" si="7"/>
        <v>0</v>
      </c>
      <c r="C68" s="11">
        <f t="shared" si="8"/>
        <v>0</v>
      </c>
      <c r="D68" s="11">
        <f t="shared" si="8"/>
        <v>22800</v>
      </c>
      <c r="E68" s="11">
        <f t="shared" si="8"/>
        <v>22800</v>
      </c>
      <c r="F68" s="11">
        <v>0</v>
      </c>
      <c r="G68" s="11">
        <v>0</v>
      </c>
      <c r="H68" s="11">
        <v>0</v>
      </c>
      <c r="I68" s="11">
        <f t="shared" si="9"/>
        <v>0</v>
      </c>
      <c r="J68" s="11">
        <v>0</v>
      </c>
      <c r="K68" s="11">
        <v>0</v>
      </c>
      <c r="L68" s="11">
        <f t="shared" si="10"/>
        <v>0</v>
      </c>
      <c r="M68" s="11">
        <f>SUM(H31年度予算!X60:X61)</f>
        <v>22800</v>
      </c>
      <c r="N68" s="11">
        <f t="shared" si="4"/>
        <v>22800</v>
      </c>
    </row>
    <row r="69" spans="1:14" x14ac:dyDescent="0.15">
      <c r="A69" s="10" t="s">
        <v>99</v>
      </c>
      <c r="B69" s="11">
        <f t="shared" si="7"/>
        <v>0</v>
      </c>
      <c r="C69" s="11">
        <f t="shared" si="8"/>
        <v>0</v>
      </c>
      <c r="D69" s="11">
        <f t="shared" si="8"/>
        <v>10000</v>
      </c>
      <c r="E69" s="11">
        <f t="shared" si="8"/>
        <v>10000</v>
      </c>
      <c r="F69" s="11">
        <v>0</v>
      </c>
      <c r="G69" s="11">
        <v>0</v>
      </c>
      <c r="H69" s="11">
        <v>0</v>
      </c>
      <c r="I69" s="11">
        <f t="shared" si="9"/>
        <v>0</v>
      </c>
      <c r="J69" s="11">
        <v>0</v>
      </c>
      <c r="K69" s="11">
        <v>0</v>
      </c>
      <c r="L69" s="11">
        <f t="shared" si="10"/>
        <v>0</v>
      </c>
      <c r="M69" s="11">
        <f>SUM(H31年度予算!X63:X64)</f>
        <v>10000</v>
      </c>
      <c r="N69" s="11">
        <f t="shared" si="4"/>
        <v>10000</v>
      </c>
    </row>
    <row r="70" spans="1:14" x14ac:dyDescent="0.15">
      <c r="A70" s="10" t="s">
        <v>101</v>
      </c>
      <c r="B70" s="11">
        <f t="shared" si="7"/>
        <v>0</v>
      </c>
      <c r="C70" s="11">
        <f t="shared" si="8"/>
        <v>0</v>
      </c>
      <c r="D70" s="11">
        <f t="shared" si="8"/>
        <v>156000</v>
      </c>
      <c r="E70" s="11">
        <f t="shared" si="8"/>
        <v>156000</v>
      </c>
      <c r="F70" s="11">
        <v>0</v>
      </c>
      <c r="G70" s="11">
        <v>0</v>
      </c>
      <c r="H70" s="11">
        <v>0</v>
      </c>
      <c r="I70" s="11">
        <f t="shared" si="9"/>
        <v>0</v>
      </c>
      <c r="J70" s="11">
        <v>0</v>
      </c>
      <c r="K70" s="11">
        <v>0</v>
      </c>
      <c r="L70" s="11">
        <f t="shared" si="10"/>
        <v>0</v>
      </c>
      <c r="M70" s="11">
        <f>SUM(H31年度予算!X69:X70)</f>
        <v>156000</v>
      </c>
      <c r="N70" s="11">
        <f t="shared" si="4"/>
        <v>156000</v>
      </c>
    </row>
    <row r="71" spans="1:14" x14ac:dyDescent="0.15">
      <c r="A71" s="10" t="s">
        <v>136</v>
      </c>
      <c r="B71" s="11">
        <f t="shared" si="7"/>
        <v>0</v>
      </c>
      <c r="C71" s="11">
        <f t="shared" si="8"/>
        <v>0</v>
      </c>
      <c r="D71" s="11">
        <f t="shared" si="8"/>
        <v>6000</v>
      </c>
      <c r="E71" s="11">
        <f t="shared" si="8"/>
        <v>6000</v>
      </c>
      <c r="F71" s="11">
        <v>0</v>
      </c>
      <c r="G71" s="11">
        <v>0</v>
      </c>
      <c r="H71" s="11">
        <v>0</v>
      </c>
      <c r="I71" s="11">
        <f t="shared" si="9"/>
        <v>0</v>
      </c>
      <c r="J71" s="11">
        <v>0</v>
      </c>
      <c r="K71" s="11">
        <v>0</v>
      </c>
      <c r="L71" s="11">
        <f t="shared" si="10"/>
        <v>0</v>
      </c>
      <c r="M71" s="11">
        <f>SUM(H31年度予算!X30:X31)</f>
        <v>6000</v>
      </c>
      <c r="N71" s="11">
        <f t="shared" si="4"/>
        <v>6000</v>
      </c>
    </row>
    <row r="72" spans="1:14" x14ac:dyDescent="0.15">
      <c r="A72" s="10" t="s">
        <v>103</v>
      </c>
      <c r="B72" s="11">
        <f t="shared" si="7"/>
        <v>0</v>
      </c>
      <c r="C72" s="11">
        <f t="shared" si="8"/>
        <v>0</v>
      </c>
      <c r="D72" s="11">
        <f t="shared" si="8"/>
        <v>0</v>
      </c>
      <c r="E72" s="11">
        <f t="shared" si="8"/>
        <v>0</v>
      </c>
      <c r="F72" s="11">
        <v>0</v>
      </c>
      <c r="G72" s="11">
        <v>0</v>
      </c>
      <c r="H72" s="11">
        <v>0</v>
      </c>
      <c r="I72" s="11">
        <f t="shared" si="9"/>
        <v>0</v>
      </c>
      <c r="J72" s="11">
        <v>0</v>
      </c>
      <c r="K72" s="11">
        <v>0</v>
      </c>
      <c r="L72" s="11">
        <f t="shared" si="10"/>
        <v>0</v>
      </c>
      <c r="M72" s="11">
        <f>SUM(H31年度予算!X72:X73)</f>
        <v>0</v>
      </c>
      <c r="N72" s="11">
        <f t="shared" si="4"/>
        <v>0</v>
      </c>
    </row>
    <row r="73" spans="1:14" x14ac:dyDescent="0.15">
      <c r="A73" s="10" t="s">
        <v>100</v>
      </c>
      <c r="B73" s="11">
        <f t="shared" si="7"/>
        <v>0</v>
      </c>
      <c r="C73" s="11">
        <f t="shared" si="8"/>
        <v>0</v>
      </c>
      <c r="D73" s="11">
        <f t="shared" si="8"/>
        <v>216000</v>
      </c>
      <c r="E73" s="11">
        <f t="shared" si="8"/>
        <v>216000</v>
      </c>
      <c r="F73" s="11">
        <v>0</v>
      </c>
      <c r="G73" s="11">
        <v>0</v>
      </c>
      <c r="H73" s="11">
        <v>0</v>
      </c>
      <c r="I73" s="11">
        <f t="shared" si="9"/>
        <v>0</v>
      </c>
      <c r="J73" s="11">
        <v>0</v>
      </c>
      <c r="K73" s="11">
        <v>0</v>
      </c>
      <c r="L73" s="11">
        <f t="shared" si="10"/>
        <v>0</v>
      </c>
      <c r="M73" s="11">
        <f>SUM(H31年度予算!X75:X76)</f>
        <v>216000</v>
      </c>
      <c r="N73" s="11">
        <f t="shared" si="4"/>
        <v>216000</v>
      </c>
    </row>
    <row r="74" spans="1:14" x14ac:dyDescent="0.15">
      <c r="A74" s="10" t="s">
        <v>104</v>
      </c>
      <c r="B74" s="11">
        <f t="shared" si="7"/>
        <v>0</v>
      </c>
      <c r="C74" s="11">
        <f t="shared" si="8"/>
        <v>0</v>
      </c>
      <c r="D74" s="12">
        <f t="shared" si="8"/>
        <v>1200</v>
      </c>
      <c r="E74" s="11">
        <f t="shared" si="8"/>
        <v>1200</v>
      </c>
      <c r="F74" s="12">
        <v>0</v>
      </c>
      <c r="G74" s="12">
        <v>0</v>
      </c>
      <c r="H74" s="12">
        <v>0</v>
      </c>
      <c r="I74" s="11">
        <f t="shared" si="9"/>
        <v>0</v>
      </c>
      <c r="J74" s="12">
        <v>0</v>
      </c>
      <c r="K74" s="12">
        <v>0</v>
      </c>
      <c r="L74" s="11">
        <f t="shared" si="10"/>
        <v>0</v>
      </c>
      <c r="M74" s="12">
        <f>SUM(H31年度予算!X78:X79)</f>
        <v>1200</v>
      </c>
      <c r="N74" s="11">
        <f t="shared" si="4"/>
        <v>1200</v>
      </c>
    </row>
    <row r="75" spans="1:14" x14ac:dyDescent="0.15">
      <c r="A75" s="10" t="s">
        <v>108</v>
      </c>
      <c r="B75" s="13">
        <f t="shared" si="7"/>
        <v>0</v>
      </c>
      <c r="C75" s="13">
        <f t="shared" si="8"/>
        <v>0</v>
      </c>
      <c r="D75" s="13">
        <f t="shared" si="8"/>
        <v>2633240</v>
      </c>
      <c r="E75" s="13">
        <f t="shared" si="8"/>
        <v>2633240</v>
      </c>
      <c r="F75" s="13">
        <f>SUM(F57:F74)</f>
        <v>0</v>
      </c>
      <c r="G75" s="13">
        <f>SUM(G57:G74)</f>
        <v>0</v>
      </c>
      <c r="H75" s="13">
        <f>SUM(H57:H74)</f>
        <v>0</v>
      </c>
      <c r="I75" s="13">
        <f>SUM(F75:H75)</f>
        <v>0</v>
      </c>
      <c r="J75" s="13">
        <f>SUM(J57:J74)</f>
        <v>0</v>
      </c>
      <c r="K75" s="13">
        <f>SUM(K57:K74)</f>
        <v>0</v>
      </c>
      <c r="L75" s="13">
        <f>SUM(J75:K75)</f>
        <v>0</v>
      </c>
      <c r="M75" s="13">
        <f>SUM(M57:M74)</f>
        <v>2633240</v>
      </c>
      <c r="N75" s="13">
        <f t="shared" si="4"/>
        <v>2633240</v>
      </c>
    </row>
    <row r="76" spans="1:14" x14ac:dyDescent="0.15">
      <c r="A76" s="10" t="s">
        <v>109</v>
      </c>
      <c r="B76" s="13">
        <f t="shared" si="7"/>
        <v>14121200</v>
      </c>
      <c r="C76" s="13">
        <f t="shared" si="8"/>
        <v>6417560</v>
      </c>
      <c r="D76" s="13">
        <f t="shared" si="8"/>
        <v>2633240</v>
      </c>
      <c r="E76" s="13">
        <f t="shared" si="8"/>
        <v>23172000</v>
      </c>
      <c r="F76" s="13">
        <f>SUM(F55,F75)</f>
        <v>3516480</v>
      </c>
      <c r="G76" s="13">
        <f>SUM(G55,G75)</f>
        <v>7497020</v>
      </c>
      <c r="H76" s="13">
        <f>SUM(H55,H75)</f>
        <v>3107700</v>
      </c>
      <c r="I76" s="13">
        <f>SUM(F76:H76)</f>
        <v>14121200</v>
      </c>
      <c r="J76" s="13">
        <f>SUM(J55,J75)</f>
        <v>2149860</v>
      </c>
      <c r="K76" s="13">
        <f>SUM(K55,K75)</f>
        <v>4267700</v>
      </c>
      <c r="L76" s="13">
        <f>SUM(J76:K76)</f>
        <v>6417560</v>
      </c>
      <c r="M76" s="13">
        <f>SUM(M55,M75)</f>
        <v>2633240</v>
      </c>
      <c r="N76" s="13">
        <f t="shared" si="4"/>
        <v>23172000</v>
      </c>
    </row>
    <row r="77" spans="1:14" x14ac:dyDescent="0.15">
      <c r="A77" s="10" t="s">
        <v>110</v>
      </c>
      <c r="B77" s="13">
        <f t="shared" si="7"/>
        <v>-6431200</v>
      </c>
      <c r="C77" s="13">
        <f t="shared" si="8"/>
        <v>-5567560</v>
      </c>
      <c r="D77" s="13">
        <f t="shared" si="8"/>
        <v>8467810</v>
      </c>
      <c r="E77" s="13">
        <f t="shared" si="8"/>
        <v>-3530950</v>
      </c>
      <c r="F77" s="13">
        <f>F34-F76</f>
        <v>-1026480</v>
      </c>
      <c r="G77" s="13">
        <f t="shared" ref="G77:M77" si="11">G34-G76</f>
        <v>-2797020</v>
      </c>
      <c r="H77" s="13">
        <f t="shared" si="11"/>
        <v>-2607700</v>
      </c>
      <c r="I77" s="13">
        <f>SUM(F77:H77)</f>
        <v>-6431200</v>
      </c>
      <c r="J77" s="13">
        <f t="shared" si="11"/>
        <v>-1999860</v>
      </c>
      <c r="K77" s="13">
        <f t="shared" si="11"/>
        <v>-3567700</v>
      </c>
      <c r="L77" s="13">
        <f>SUM(J77:K77)</f>
        <v>-5567560</v>
      </c>
      <c r="M77" s="13">
        <f t="shared" si="11"/>
        <v>8467810</v>
      </c>
      <c r="N77" s="13">
        <f t="shared" si="4"/>
        <v>-3530950</v>
      </c>
    </row>
    <row r="78" spans="1:14" x14ac:dyDescent="0.15">
      <c r="A78" s="10" t="s">
        <v>111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15">
      <c r="A79" s="10" t="s">
        <v>112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15">
      <c r="A80" s="10" t="s">
        <v>113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15">
      <c r="A81" s="10" t="s">
        <v>147</v>
      </c>
      <c r="B81" s="11">
        <f t="shared" ref="B81:B82" si="12">I81</f>
        <v>0</v>
      </c>
      <c r="C81" s="11">
        <f t="shared" ref="C81:E84" si="13">L81</f>
        <v>0</v>
      </c>
      <c r="D81" s="11">
        <f t="shared" si="13"/>
        <v>0</v>
      </c>
      <c r="E81" s="11">
        <f t="shared" si="13"/>
        <v>0</v>
      </c>
      <c r="F81" s="11">
        <f>H31年度予算!G6</f>
        <v>0</v>
      </c>
      <c r="G81" s="11">
        <f>H31年度予算!I6</f>
        <v>0</v>
      </c>
      <c r="H81" s="11">
        <f>H31年度予算!K6</f>
        <v>0</v>
      </c>
      <c r="I81" s="11">
        <f t="shared" ref="I81:I82" si="14">SUM(F81:H81)</f>
        <v>0</v>
      </c>
      <c r="J81" s="11">
        <f>H31年度予算!M6</f>
        <v>0</v>
      </c>
      <c r="K81" s="11">
        <f>H31年度予算!O6</f>
        <v>0</v>
      </c>
      <c r="L81" s="11">
        <f t="shared" ref="L81:L82" si="15">SUM(J81:K81)</f>
        <v>0</v>
      </c>
      <c r="M81" s="11">
        <f>H31年度予算!E6</f>
        <v>0</v>
      </c>
      <c r="N81" s="11">
        <f t="shared" ref="N81:N82" si="16">SUM(I81,L81,M81)</f>
        <v>0</v>
      </c>
    </row>
    <row r="82" spans="1:14" x14ac:dyDescent="0.15">
      <c r="A82" s="10" t="s">
        <v>149</v>
      </c>
      <c r="B82" s="11">
        <f t="shared" si="12"/>
        <v>0</v>
      </c>
      <c r="C82" s="11">
        <f t="shared" si="13"/>
        <v>0</v>
      </c>
      <c r="D82" s="11">
        <f t="shared" si="13"/>
        <v>0</v>
      </c>
      <c r="E82" s="11">
        <f t="shared" si="13"/>
        <v>0</v>
      </c>
      <c r="F82" s="11">
        <f>H31年度予算!G7</f>
        <v>0</v>
      </c>
      <c r="G82" s="11">
        <f>H31年度予算!I7</f>
        <v>0</v>
      </c>
      <c r="H82" s="11">
        <f>H31年度予算!K7</f>
        <v>0</v>
      </c>
      <c r="I82" s="11">
        <f t="shared" si="14"/>
        <v>0</v>
      </c>
      <c r="J82" s="11">
        <f>H31年度予算!M7</f>
        <v>0</v>
      </c>
      <c r="K82" s="11">
        <f>H31年度予算!O7</f>
        <v>0</v>
      </c>
      <c r="L82" s="11">
        <f t="shared" si="15"/>
        <v>0</v>
      </c>
      <c r="M82" s="11">
        <f>H31年度予算!E7</f>
        <v>0</v>
      </c>
      <c r="N82" s="11">
        <f t="shared" si="16"/>
        <v>0</v>
      </c>
    </row>
    <row r="83" spans="1:14" x14ac:dyDescent="0.15">
      <c r="A83" s="10" t="s">
        <v>142</v>
      </c>
      <c r="B83" s="11">
        <f>I83</f>
        <v>0</v>
      </c>
      <c r="C83" s="11">
        <f t="shared" si="13"/>
        <v>0</v>
      </c>
      <c r="D83" s="11">
        <f t="shared" si="13"/>
        <v>0</v>
      </c>
      <c r="E83" s="11">
        <f t="shared" si="13"/>
        <v>0</v>
      </c>
      <c r="F83" s="11">
        <f>H31年度予算!G8</f>
        <v>0</v>
      </c>
      <c r="G83" s="11">
        <f>H31年度予算!I8</f>
        <v>0</v>
      </c>
      <c r="H83" s="11">
        <f>H31年度予算!K8</f>
        <v>0</v>
      </c>
      <c r="I83" s="11">
        <f>SUM(F83:H83)</f>
        <v>0</v>
      </c>
      <c r="J83" s="11">
        <f>H31年度予算!M8</f>
        <v>0</v>
      </c>
      <c r="K83" s="11">
        <f>H31年度予算!O8</f>
        <v>0</v>
      </c>
      <c r="L83" s="11">
        <f>SUM(J83:K83)</f>
        <v>0</v>
      </c>
      <c r="M83" s="11">
        <f>H31年度予算!E8</f>
        <v>0</v>
      </c>
      <c r="N83" s="11">
        <f>SUM(I83,L83,M83)</f>
        <v>0</v>
      </c>
    </row>
    <row r="84" spans="1:14" x14ac:dyDescent="0.15">
      <c r="A84" s="10" t="s">
        <v>114</v>
      </c>
      <c r="B84" s="13">
        <f>I84</f>
        <v>0</v>
      </c>
      <c r="C84" s="13">
        <f t="shared" si="13"/>
        <v>0</v>
      </c>
      <c r="D84" s="13">
        <f t="shared" si="13"/>
        <v>0</v>
      </c>
      <c r="E84" s="13">
        <f t="shared" si="13"/>
        <v>0</v>
      </c>
      <c r="F84" s="13">
        <f>SUM(F83)</f>
        <v>0</v>
      </c>
      <c r="G84" s="13">
        <f>SUM(G83)</f>
        <v>0</v>
      </c>
      <c r="H84" s="13">
        <f>SUM(H83)</f>
        <v>0</v>
      </c>
      <c r="I84" s="13">
        <f>SUM(F84:H84)</f>
        <v>0</v>
      </c>
      <c r="J84" s="13">
        <f>SUM(J83)</f>
        <v>0</v>
      </c>
      <c r="K84" s="13">
        <f>SUM(K83)</f>
        <v>0</v>
      </c>
      <c r="L84" s="13">
        <f>SUM(J84:K84)</f>
        <v>0</v>
      </c>
      <c r="M84" s="13">
        <f>SUM(M83)</f>
        <v>0</v>
      </c>
      <c r="N84" s="13">
        <f>SUM(I84,L84,M84)</f>
        <v>0</v>
      </c>
    </row>
    <row r="85" spans="1:14" x14ac:dyDescent="0.15">
      <c r="A85" s="10" t="s">
        <v>115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15">
      <c r="A86" s="10" t="s">
        <v>116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15">
      <c r="A87" s="10" t="s">
        <v>150</v>
      </c>
      <c r="B87" s="11">
        <f>I87</f>
        <v>0</v>
      </c>
      <c r="C87" s="11">
        <f t="shared" ref="C87:E90" si="17">L87</f>
        <v>0</v>
      </c>
      <c r="D87" s="11">
        <f t="shared" si="17"/>
        <v>500000</v>
      </c>
      <c r="E87" s="11">
        <f t="shared" si="17"/>
        <v>500000</v>
      </c>
      <c r="F87" s="11">
        <v>0</v>
      </c>
      <c r="G87" s="11">
        <v>0</v>
      </c>
      <c r="H87" s="11">
        <v>0</v>
      </c>
      <c r="I87" s="11">
        <f>SUM(F87:H87)</f>
        <v>0</v>
      </c>
      <c r="J87" s="11">
        <v>0</v>
      </c>
      <c r="K87" s="11">
        <v>0</v>
      </c>
      <c r="L87" s="11">
        <f>SUM(J87:K87)</f>
        <v>0</v>
      </c>
      <c r="M87" s="11">
        <f>H31年度予算!E103</f>
        <v>500000</v>
      </c>
      <c r="N87" s="11">
        <f>SUM(I87,L87,M87)</f>
        <v>500000</v>
      </c>
    </row>
    <row r="88" spans="1:14" x14ac:dyDescent="0.15">
      <c r="A88" s="10" t="s">
        <v>148</v>
      </c>
      <c r="B88" s="11">
        <f>I88</f>
        <v>0</v>
      </c>
      <c r="C88" s="11">
        <f t="shared" si="17"/>
        <v>0</v>
      </c>
      <c r="D88" s="11">
        <f t="shared" si="17"/>
        <v>500000</v>
      </c>
      <c r="E88" s="11">
        <f t="shared" si="17"/>
        <v>500000</v>
      </c>
      <c r="F88" s="11">
        <v>0</v>
      </c>
      <c r="G88" s="11">
        <v>0</v>
      </c>
      <c r="H88" s="11">
        <v>0</v>
      </c>
      <c r="I88" s="11">
        <f>SUM(F88:H88)</f>
        <v>0</v>
      </c>
      <c r="J88" s="11">
        <v>0</v>
      </c>
      <c r="K88" s="11">
        <v>0</v>
      </c>
      <c r="L88" s="11">
        <f>SUM(J88:K88)</f>
        <v>0</v>
      </c>
      <c r="M88" s="11">
        <f>H31年度予算!E102</f>
        <v>500000</v>
      </c>
      <c r="N88" s="11">
        <f>SUM(I88,L88,M88)</f>
        <v>500000</v>
      </c>
    </row>
    <row r="89" spans="1:14" x14ac:dyDescent="0.15">
      <c r="A89" s="10" t="s">
        <v>151</v>
      </c>
      <c r="B89" s="12">
        <f>I89</f>
        <v>0</v>
      </c>
      <c r="C89" s="12">
        <f t="shared" si="17"/>
        <v>0</v>
      </c>
      <c r="D89" s="18">
        <f t="shared" si="17"/>
        <v>500000</v>
      </c>
      <c r="E89" s="12">
        <f t="shared" si="17"/>
        <v>500000</v>
      </c>
      <c r="F89" s="12">
        <v>0</v>
      </c>
      <c r="G89" s="12">
        <v>0</v>
      </c>
      <c r="H89" s="12">
        <v>0</v>
      </c>
      <c r="I89" s="12">
        <f>SUM(F89:H89)</f>
        <v>0</v>
      </c>
      <c r="J89" s="12">
        <v>0</v>
      </c>
      <c r="K89" s="12">
        <v>0</v>
      </c>
      <c r="L89" s="12">
        <f>SUM(J89:K89)</f>
        <v>0</v>
      </c>
      <c r="M89" s="12">
        <f>H31年度予算!E104</f>
        <v>500000</v>
      </c>
      <c r="N89" s="11">
        <f>SUM(I89,L89,M89)</f>
        <v>500000</v>
      </c>
    </row>
    <row r="90" spans="1:14" x14ac:dyDescent="0.15">
      <c r="A90" s="10" t="s">
        <v>117</v>
      </c>
      <c r="B90" s="13">
        <f>I90</f>
        <v>0</v>
      </c>
      <c r="C90" s="13">
        <f t="shared" si="17"/>
        <v>0</v>
      </c>
      <c r="D90" s="13">
        <f t="shared" si="17"/>
        <v>1500000</v>
      </c>
      <c r="E90" s="13">
        <f t="shared" si="17"/>
        <v>1500000</v>
      </c>
      <c r="F90" s="13">
        <f>SUM(F87:F88)</f>
        <v>0</v>
      </c>
      <c r="G90" s="13">
        <f>SUM(G87:G88)</f>
        <v>0</v>
      </c>
      <c r="H90" s="13">
        <f>SUM(H87:H88)</f>
        <v>0</v>
      </c>
      <c r="I90" s="13">
        <f>SUM(F90:H90)</f>
        <v>0</v>
      </c>
      <c r="J90" s="13">
        <f>SUM(J87:J88)</f>
        <v>0</v>
      </c>
      <c r="K90" s="13">
        <f>SUM(K87:K88)</f>
        <v>0</v>
      </c>
      <c r="L90" s="13">
        <f>SUM(J90:K90)</f>
        <v>0</v>
      </c>
      <c r="M90" s="13">
        <f>SUM(M87:M89)</f>
        <v>1500000</v>
      </c>
      <c r="N90" s="13">
        <f>SUM(I90,L90,M90)</f>
        <v>1500000</v>
      </c>
    </row>
    <row r="91" spans="1:14" x14ac:dyDescent="0.15">
      <c r="A91" s="10" t="s">
        <v>118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15">
      <c r="A92" s="10" t="s">
        <v>119</v>
      </c>
      <c r="B92" s="12">
        <f>I92</f>
        <v>0</v>
      </c>
      <c r="C92" s="12">
        <f t="shared" ref="C92:E94" si="18">L92</f>
        <v>0</v>
      </c>
      <c r="D92" s="12">
        <f t="shared" si="18"/>
        <v>0</v>
      </c>
      <c r="E92" s="11">
        <f t="shared" si="18"/>
        <v>0</v>
      </c>
      <c r="F92" s="12">
        <v>0</v>
      </c>
      <c r="G92" s="12">
        <v>0</v>
      </c>
      <c r="H92" s="12">
        <v>0</v>
      </c>
      <c r="I92" s="12">
        <f>SUM(F92:H92)</f>
        <v>0</v>
      </c>
      <c r="J92" s="12">
        <v>0</v>
      </c>
      <c r="K92" s="12">
        <v>0</v>
      </c>
      <c r="L92" s="12">
        <f>SUM(J92:K92)</f>
        <v>0</v>
      </c>
      <c r="M92" s="12">
        <v>0</v>
      </c>
      <c r="N92" s="11">
        <f>SUM(I92,L92,M92)</f>
        <v>0</v>
      </c>
    </row>
    <row r="93" spans="1:14" x14ac:dyDescent="0.15">
      <c r="A93" s="10" t="s">
        <v>120</v>
      </c>
      <c r="B93" s="13">
        <f>I93</f>
        <v>0</v>
      </c>
      <c r="C93" s="13">
        <f t="shared" si="18"/>
        <v>0</v>
      </c>
      <c r="D93" s="13">
        <f t="shared" si="18"/>
        <v>1500000</v>
      </c>
      <c r="E93" s="13">
        <f t="shared" si="18"/>
        <v>1500000</v>
      </c>
      <c r="F93" s="13">
        <f>SUM(F90,F92)</f>
        <v>0</v>
      </c>
      <c r="G93" s="13">
        <f>SUM(G90,G92)</f>
        <v>0</v>
      </c>
      <c r="H93" s="13">
        <f>SUM(H90,H92)</f>
        <v>0</v>
      </c>
      <c r="I93" s="13">
        <f>SUM(F93:H93)</f>
        <v>0</v>
      </c>
      <c r="J93" s="13">
        <f>SUM(J90,J92)</f>
        <v>0</v>
      </c>
      <c r="K93" s="13">
        <f>SUM(K90,K92)</f>
        <v>0</v>
      </c>
      <c r="L93" s="13">
        <f>SUM(J93:K93)</f>
        <v>0</v>
      </c>
      <c r="M93" s="13">
        <f>SUM(M90,M92)</f>
        <v>1500000</v>
      </c>
      <c r="N93" s="13">
        <f>SUM(I93,L93,M93)</f>
        <v>1500000</v>
      </c>
    </row>
    <row r="94" spans="1:14" x14ac:dyDescent="0.15">
      <c r="A94" s="10" t="s">
        <v>121</v>
      </c>
      <c r="B94" s="13">
        <f>I94</f>
        <v>0</v>
      </c>
      <c r="C94" s="13">
        <f t="shared" si="18"/>
        <v>0</v>
      </c>
      <c r="D94" s="13">
        <f t="shared" si="18"/>
        <v>-1500000</v>
      </c>
      <c r="E94" s="13">
        <f t="shared" si="18"/>
        <v>-1500000</v>
      </c>
      <c r="F94" s="13">
        <f>F84-F93</f>
        <v>0</v>
      </c>
      <c r="G94" s="13">
        <f>G84-G93</f>
        <v>0</v>
      </c>
      <c r="H94" s="13">
        <f>H84-H93</f>
        <v>0</v>
      </c>
      <c r="I94" s="13">
        <f>SUM(F94:H94)</f>
        <v>0</v>
      </c>
      <c r="J94" s="13">
        <f>J84-J93</f>
        <v>0</v>
      </c>
      <c r="K94" s="13">
        <f>K84-K93</f>
        <v>0</v>
      </c>
      <c r="L94" s="13">
        <f>SUM(J94:K94)</f>
        <v>0</v>
      </c>
      <c r="M94" s="13">
        <f>M84-M93</f>
        <v>-1500000</v>
      </c>
      <c r="N94" s="13">
        <f>SUM(I94,L94,M94)</f>
        <v>-1500000</v>
      </c>
    </row>
    <row r="95" spans="1:14" x14ac:dyDescent="0.15">
      <c r="A95" s="10" t="s">
        <v>122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15">
      <c r="A96" s="10" t="s">
        <v>123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 x14ac:dyDescent="0.15">
      <c r="A97" s="10" t="s">
        <v>124</v>
      </c>
      <c r="B97" s="13">
        <f>I97</f>
        <v>0</v>
      </c>
      <c r="C97" s="13">
        <f>L97</f>
        <v>0</v>
      </c>
      <c r="D97" s="13">
        <f>M97</f>
        <v>0</v>
      </c>
      <c r="E97" s="13">
        <f>N97</f>
        <v>0</v>
      </c>
      <c r="F97" s="13">
        <v>0</v>
      </c>
      <c r="G97" s="13">
        <v>0</v>
      </c>
      <c r="H97" s="13">
        <v>0</v>
      </c>
      <c r="I97" s="13">
        <f>SUM(F97:H97)</f>
        <v>0</v>
      </c>
      <c r="J97" s="13">
        <v>0</v>
      </c>
      <c r="K97" s="13">
        <v>0</v>
      </c>
      <c r="L97" s="13">
        <f>SUM(J97:K97)</f>
        <v>0</v>
      </c>
      <c r="M97" s="13">
        <v>0</v>
      </c>
      <c r="N97" s="13">
        <f>SUM(I97,L97,M97)</f>
        <v>0</v>
      </c>
    </row>
    <row r="98" spans="1:14" x14ac:dyDescent="0.15">
      <c r="A98" s="10" t="s">
        <v>125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15">
      <c r="A99" s="10" t="s">
        <v>126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15">
      <c r="A100" s="10" t="s">
        <v>127</v>
      </c>
      <c r="B100" s="12">
        <f t="shared" ref="B100:B106" si="19">I100</f>
        <v>0</v>
      </c>
      <c r="C100" s="12">
        <f t="shared" ref="C100:E106" si="20">L100</f>
        <v>0</v>
      </c>
      <c r="D100" s="12">
        <f t="shared" si="20"/>
        <v>0</v>
      </c>
      <c r="E100" s="11">
        <f t="shared" si="20"/>
        <v>0</v>
      </c>
      <c r="F100" s="12">
        <v>0</v>
      </c>
      <c r="G100" s="12">
        <v>0</v>
      </c>
      <c r="H100" s="12">
        <v>0</v>
      </c>
      <c r="I100" s="12">
        <f t="shared" ref="I100:I106" si="21">SUM(F100:H100)</f>
        <v>0</v>
      </c>
      <c r="J100" s="12">
        <v>0</v>
      </c>
      <c r="K100" s="12">
        <v>0</v>
      </c>
      <c r="L100" s="12">
        <f t="shared" ref="L100:L106" si="22">SUM(J100:K100)</f>
        <v>0</v>
      </c>
      <c r="M100" s="12">
        <f>H31年度予算!E105</f>
        <v>0</v>
      </c>
      <c r="N100" s="11">
        <f t="shared" ref="N100:N106" si="23">SUM(I100,L100,M100)</f>
        <v>0</v>
      </c>
    </row>
    <row r="101" spans="1:14" x14ac:dyDescent="0.15">
      <c r="A101" s="10" t="s">
        <v>128</v>
      </c>
      <c r="B101" s="13">
        <f t="shared" si="19"/>
        <v>0</v>
      </c>
      <c r="C101" s="13">
        <f t="shared" si="20"/>
        <v>0</v>
      </c>
      <c r="D101" s="13">
        <f t="shared" si="20"/>
        <v>0</v>
      </c>
      <c r="E101" s="13">
        <f t="shared" si="20"/>
        <v>0</v>
      </c>
      <c r="F101" s="13">
        <f>SUM(F100)</f>
        <v>0</v>
      </c>
      <c r="G101" s="13">
        <f>SUM(G100)</f>
        <v>0</v>
      </c>
      <c r="H101" s="13">
        <f>SUM(H100)</f>
        <v>0</v>
      </c>
      <c r="I101" s="13">
        <f t="shared" si="21"/>
        <v>0</v>
      </c>
      <c r="J101" s="13">
        <v>0</v>
      </c>
      <c r="K101" s="13">
        <v>0</v>
      </c>
      <c r="L101" s="13">
        <f t="shared" si="22"/>
        <v>0</v>
      </c>
      <c r="M101" s="13">
        <f>SUM(M100)</f>
        <v>0</v>
      </c>
      <c r="N101" s="13">
        <f t="shared" si="23"/>
        <v>0</v>
      </c>
    </row>
    <row r="102" spans="1:14" x14ac:dyDescent="0.15">
      <c r="A102" s="10" t="s">
        <v>129</v>
      </c>
      <c r="B102" s="13">
        <f t="shared" si="19"/>
        <v>0</v>
      </c>
      <c r="C102" s="13">
        <f t="shared" si="20"/>
        <v>0</v>
      </c>
      <c r="D102" s="13">
        <f t="shared" si="20"/>
        <v>0</v>
      </c>
      <c r="E102" s="13">
        <f t="shared" si="20"/>
        <v>0</v>
      </c>
      <c r="F102" s="13">
        <f>F97-F101</f>
        <v>0</v>
      </c>
      <c r="G102" s="13">
        <f t="shared" ref="G102:M102" si="24">G97-G101</f>
        <v>0</v>
      </c>
      <c r="H102" s="13">
        <f t="shared" si="24"/>
        <v>0</v>
      </c>
      <c r="I102" s="13">
        <f t="shared" si="21"/>
        <v>0</v>
      </c>
      <c r="J102" s="13">
        <f t="shared" si="24"/>
        <v>0</v>
      </c>
      <c r="K102" s="13">
        <f t="shared" si="24"/>
        <v>0</v>
      </c>
      <c r="L102" s="13">
        <f t="shared" si="22"/>
        <v>0</v>
      </c>
      <c r="M102" s="13">
        <f t="shared" si="24"/>
        <v>0</v>
      </c>
      <c r="N102" s="13">
        <f t="shared" si="23"/>
        <v>0</v>
      </c>
    </row>
    <row r="103" spans="1:14" x14ac:dyDescent="0.15">
      <c r="A103" s="10" t="s">
        <v>130</v>
      </c>
      <c r="B103" s="13">
        <f t="shared" si="19"/>
        <v>0</v>
      </c>
      <c r="C103" s="13">
        <f t="shared" si="20"/>
        <v>0</v>
      </c>
      <c r="D103" s="13">
        <f t="shared" si="20"/>
        <v>0</v>
      </c>
      <c r="E103" s="13">
        <f t="shared" si="20"/>
        <v>0</v>
      </c>
      <c r="F103" s="13">
        <v>0</v>
      </c>
      <c r="G103" s="13">
        <v>0</v>
      </c>
      <c r="H103" s="13">
        <v>0</v>
      </c>
      <c r="I103" s="13">
        <f t="shared" si="21"/>
        <v>0</v>
      </c>
      <c r="J103" s="13">
        <v>0</v>
      </c>
      <c r="K103" s="13">
        <v>0</v>
      </c>
      <c r="L103" s="13">
        <f t="shared" si="22"/>
        <v>0</v>
      </c>
      <c r="M103" s="13">
        <v>0</v>
      </c>
      <c r="N103" s="13">
        <f t="shared" si="23"/>
        <v>0</v>
      </c>
    </row>
    <row r="104" spans="1:14" x14ac:dyDescent="0.15">
      <c r="A104" s="10" t="s">
        <v>131</v>
      </c>
      <c r="B104" s="13">
        <f t="shared" si="19"/>
        <v>-6431200</v>
      </c>
      <c r="C104" s="13">
        <f t="shared" si="20"/>
        <v>-5567560</v>
      </c>
      <c r="D104" s="13">
        <f t="shared" si="20"/>
        <v>6967810</v>
      </c>
      <c r="E104" s="13">
        <f t="shared" si="20"/>
        <v>-5030950</v>
      </c>
      <c r="F104" s="13">
        <f>SUM(F77,F94,F102)-F103</f>
        <v>-1026480</v>
      </c>
      <c r="G104" s="13">
        <f>SUM(G77,G94,G102)-G103</f>
        <v>-2797020</v>
      </c>
      <c r="H104" s="13">
        <f>SUM(H77,H94,H102)-H103</f>
        <v>-2607700</v>
      </c>
      <c r="I104" s="13">
        <f t="shared" si="21"/>
        <v>-6431200</v>
      </c>
      <c r="J104" s="13">
        <f>SUM(J77,J94,J102)-J103</f>
        <v>-1999860</v>
      </c>
      <c r="K104" s="13">
        <f>SUM(K77,K94,K102)-K103</f>
        <v>-3567700</v>
      </c>
      <c r="L104" s="13">
        <f t="shared" si="22"/>
        <v>-5567560</v>
      </c>
      <c r="M104" s="13">
        <f>SUM(M77,M94,M102)-M103</f>
        <v>6967810</v>
      </c>
      <c r="N104" s="13">
        <f t="shared" si="23"/>
        <v>-5030950</v>
      </c>
    </row>
    <row r="105" spans="1:14" x14ac:dyDescent="0.15">
      <c r="A105" s="10" t="s">
        <v>132</v>
      </c>
      <c r="B105" s="13">
        <f t="shared" si="19"/>
        <v>0</v>
      </c>
      <c r="C105" s="13">
        <f t="shared" si="20"/>
        <v>0</v>
      </c>
      <c r="D105" s="13">
        <f t="shared" si="20"/>
        <v>9249117</v>
      </c>
      <c r="E105" s="13">
        <f t="shared" si="20"/>
        <v>9249117</v>
      </c>
      <c r="F105" s="13">
        <v>0</v>
      </c>
      <c r="G105" s="13">
        <v>0</v>
      </c>
      <c r="H105" s="13">
        <v>0</v>
      </c>
      <c r="I105" s="13">
        <f t="shared" si="21"/>
        <v>0</v>
      </c>
      <c r="J105" s="13">
        <v>0</v>
      </c>
      <c r="K105" s="13">
        <v>0</v>
      </c>
      <c r="L105" s="13">
        <f t="shared" si="22"/>
        <v>0</v>
      </c>
      <c r="M105" s="13">
        <f>H31年度予算!E5</f>
        <v>9249117</v>
      </c>
      <c r="N105" s="13">
        <f t="shared" si="23"/>
        <v>9249117</v>
      </c>
    </row>
    <row r="106" spans="1:14" ht="12" thickBot="1" x14ac:dyDescent="0.2">
      <c r="A106" s="10" t="s">
        <v>133</v>
      </c>
      <c r="B106" s="14">
        <f t="shared" si="19"/>
        <v>-6431200</v>
      </c>
      <c r="C106" s="14">
        <f t="shared" si="20"/>
        <v>-5567560</v>
      </c>
      <c r="D106" s="14">
        <f t="shared" si="20"/>
        <v>16216927</v>
      </c>
      <c r="E106" s="14">
        <f t="shared" si="20"/>
        <v>4218167</v>
      </c>
      <c r="F106" s="14">
        <f>SUM(F104:F105)</f>
        <v>-1026480</v>
      </c>
      <c r="G106" s="14">
        <f>SUM(G104:G105)</f>
        <v>-2797020</v>
      </c>
      <c r="H106" s="14">
        <f>SUM(H104:H105)</f>
        <v>-2607700</v>
      </c>
      <c r="I106" s="14">
        <f t="shared" si="21"/>
        <v>-6431200</v>
      </c>
      <c r="J106" s="14">
        <f>SUM(J104:J105)</f>
        <v>-1999860</v>
      </c>
      <c r="K106" s="14">
        <f>SUM(K104:K105)</f>
        <v>-3567700</v>
      </c>
      <c r="L106" s="14">
        <f t="shared" si="22"/>
        <v>-5567560</v>
      </c>
      <c r="M106" s="14">
        <f>SUM(M104:M105)</f>
        <v>16216927</v>
      </c>
      <c r="N106" s="14">
        <f t="shared" si="23"/>
        <v>4218167</v>
      </c>
    </row>
    <row r="107" spans="1:14" ht="12" thickTop="1" x14ac:dyDescent="0.1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</sheetData>
  <mergeCells count="11">
    <mergeCell ref="F7:I7"/>
    <mergeCell ref="J7:L7"/>
    <mergeCell ref="M7:M8"/>
    <mergeCell ref="N7:N8"/>
    <mergeCell ref="A4:E4"/>
    <mergeCell ref="A5:E5"/>
    <mergeCell ref="A7:A8"/>
    <mergeCell ref="B7:B8"/>
    <mergeCell ref="C7:C8"/>
    <mergeCell ref="D7:D8"/>
    <mergeCell ref="E7:E8"/>
  </mergeCells>
  <phoneticPr fontId="28"/>
  <pageMargins left="0.70866141732283461" right="0.23622047244094488" top="0.74803149606299213" bottom="0.74803149606299213" header="0.31496062992125984" footer="0.31496062992125984"/>
  <pageSetup paperSize="9" scale="5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H31年度予算</vt:lpstr>
      <vt:lpstr>収支予算書総括表A</vt:lpstr>
      <vt:lpstr>収支予算書総括表A (A4</vt:lpstr>
      <vt:lpstr>H31年度予算!Print_Area</vt:lpstr>
      <vt:lpstr>収支予算書総括表A!Print_Area</vt:lpstr>
      <vt:lpstr>'収支予算書総括表A (A4'!Print_Area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nonaka</dc:creator>
  <cp:lastModifiedBy>gishikai2</cp:lastModifiedBy>
  <cp:lastPrinted>2019-04-10T04:51:03Z</cp:lastPrinted>
  <dcterms:created xsi:type="dcterms:W3CDTF">2010-05-14T03:05:03Z</dcterms:created>
  <dcterms:modified xsi:type="dcterms:W3CDTF">2019-04-10T05:37:45Z</dcterms:modified>
</cp:coreProperties>
</file>